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20730" windowHeight="11760" tabRatio="500"/>
  </bookViews>
  <sheets>
    <sheet name="Setup" sheetId="4" r:id="rId1"/>
    <sheet name="Tracker" sheetId="1" r:id="rId2"/>
    <sheet name="Student" sheetId="2" r:id="rId3"/>
    <sheet name="Reference" sheetId="3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2" l="1"/>
  <c r="B6" i="2"/>
  <c r="E6" i="2"/>
  <c r="F5" i="2"/>
  <c r="B17" i="2"/>
  <c r="E17" i="2"/>
  <c r="P2" i="1"/>
  <c r="B16" i="2"/>
  <c r="E16" i="2"/>
  <c r="O2" i="1"/>
  <c r="B15" i="2"/>
  <c r="E15" i="2"/>
  <c r="N2" i="1"/>
  <c r="B14" i="2"/>
  <c r="E14" i="2"/>
  <c r="M2" i="1"/>
  <c r="B13" i="2"/>
  <c r="E13" i="2"/>
  <c r="L2" i="1"/>
  <c r="B12" i="2"/>
  <c r="E12" i="2"/>
  <c r="K2" i="1"/>
  <c r="B11" i="2"/>
  <c r="E11" i="2"/>
  <c r="J2" i="1"/>
  <c r="B10" i="2"/>
  <c r="E10" i="2"/>
  <c r="I2" i="1"/>
  <c r="B9" i="2"/>
  <c r="E9" i="2"/>
  <c r="H2" i="1"/>
  <c r="B8" i="2"/>
  <c r="E8" i="2"/>
  <c r="G2" i="1"/>
  <c r="B7" i="2"/>
  <c r="E7" i="2"/>
  <c r="F2" i="1"/>
  <c r="E2" i="1"/>
  <c r="B5" i="2"/>
  <c r="E5" i="2"/>
  <c r="D2" i="1"/>
  <c r="Q30" i="1"/>
  <c r="R30" i="1"/>
  <c r="Q23" i="1"/>
  <c r="R23" i="1"/>
  <c r="P4" i="2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4" i="1"/>
  <c r="R24" i="1"/>
  <c r="Q25" i="1"/>
  <c r="R25" i="1"/>
  <c r="Q26" i="1"/>
  <c r="R26" i="1"/>
  <c r="Q27" i="1"/>
  <c r="R27" i="1"/>
  <c r="Q28" i="1"/>
  <c r="R28" i="1"/>
  <c r="Q29" i="1"/>
  <c r="R29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" i="1"/>
  <c r="R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" i="1"/>
  <c r="F6" i="2"/>
  <c r="F7" i="2"/>
  <c r="F8" i="2"/>
  <c r="F9" i="2"/>
  <c r="F10" i="2"/>
  <c r="F11" i="2"/>
  <c r="F12" i="2"/>
  <c r="F13" i="2"/>
  <c r="F14" i="2"/>
  <c r="F15" i="2"/>
  <c r="F16" i="2"/>
  <c r="F17" i="2"/>
  <c r="E2" i="2"/>
  <c r="G12" i="2"/>
  <c r="G6" i="2"/>
  <c r="G7" i="2"/>
  <c r="G8" i="2"/>
  <c r="G9" i="2"/>
  <c r="G10" i="2"/>
  <c r="G11" i="2"/>
  <c r="G13" i="2"/>
  <c r="G14" i="2"/>
  <c r="G15" i="2"/>
  <c r="G16" i="2"/>
  <c r="G17" i="2"/>
  <c r="G5" i="2"/>
  <c r="E38" i="1"/>
  <c r="F38" i="1"/>
  <c r="G38" i="1"/>
  <c r="H38" i="1"/>
  <c r="I38" i="1"/>
  <c r="J38" i="1"/>
  <c r="K38" i="1"/>
  <c r="L38" i="1"/>
  <c r="M38" i="1"/>
  <c r="N38" i="1"/>
  <c r="O38" i="1"/>
  <c r="P38" i="1"/>
  <c r="D38" i="1"/>
</calcChain>
</file>

<file path=xl/sharedStrings.xml><?xml version="1.0" encoding="utf-8"?>
<sst xmlns="http://schemas.openxmlformats.org/spreadsheetml/2006/main" count="335" uniqueCount="323">
  <si>
    <t>Name</t>
  </si>
  <si>
    <t>7M1</t>
  </si>
  <si>
    <t>7M2</t>
  </si>
  <si>
    <t>7M3</t>
  </si>
  <si>
    <t>7M4</t>
  </si>
  <si>
    <t>7M5</t>
  </si>
  <si>
    <t>7M6</t>
  </si>
  <si>
    <t>7M7</t>
  </si>
  <si>
    <t>7M8</t>
  </si>
  <si>
    <t>7M9</t>
  </si>
  <si>
    <t>7M10</t>
  </si>
  <si>
    <t>7M11</t>
  </si>
  <si>
    <t>7M12</t>
  </si>
  <si>
    <t>7M13</t>
  </si>
  <si>
    <t>Percentage</t>
  </si>
  <si>
    <t>Student</t>
  </si>
  <si>
    <t xml:space="preserve"> Read and write numbers from 1 to 20 in numerals and in words</t>
  </si>
  <si>
    <t xml:space="preserve"> Count to and across 100, forwards and backwards from any given number</t>
  </si>
  <si>
    <t xml:space="preserve"> Count from zero in multiples of 2, 5 and 10</t>
  </si>
  <si>
    <t xml:space="preserve"> Add and subtract a two-digit number and a one-digit number up to 20</t>
  </si>
  <si>
    <t xml:space="preserve"> Solve one-step multiplication and division problems by using concrete objects and pictorial representations</t>
  </si>
  <si>
    <t xml:space="preserve"> Write addition and subtraction statements using the symbols ‘+’, ‘–‘ and ‘=’</t>
  </si>
  <si>
    <t xml:space="preserve"> Recognise and name the fractions 1/2 and 1/4</t>
  </si>
  <si>
    <t xml:space="preserve"> Tell the time to the hour, and half past the hour, using an analogue clock</t>
  </si>
  <si>
    <t xml:space="preserve"> Sequence events in chronological order</t>
  </si>
  <si>
    <t xml:space="preserve"> Use the comparative vocabulary of length, mass, capacity and time</t>
  </si>
  <si>
    <t xml:space="preserve"> Recognise and name rectangles (including squares), circles and triangles</t>
  </si>
  <si>
    <t xml:space="preserve"> Recognise and name cuboids (including cubes), pyramids and spheres</t>
  </si>
  <si>
    <t xml:space="preserve"> Describe position and movement</t>
  </si>
  <si>
    <t xml:space="preserve"> Read and write numbers up to 100 in numerals and in words</t>
  </si>
  <si>
    <t xml:space="preserve"> Compare and order whole numbers up to 100</t>
  </si>
  <si>
    <t xml:space="preserve"> Count from zero in multiples of 2, 3 and 5</t>
  </si>
  <si>
    <t xml:space="preserve"> Count in tens from any number, forwards and backwards</t>
  </si>
  <si>
    <t xml:space="preserve"> Add and subtract numbers including a two-digit number and ones, a two-digit number and tens, two two-digit numbers, and three one-digit numbers</t>
  </si>
  <si>
    <t xml:space="preserve"> Derive addition and subtraction facts to 100 using known facts to 20</t>
  </si>
  <si>
    <t xml:space="preserve"> Write multiplication and division statements using correct symbols</t>
  </si>
  <si>
    <t xml:space="preserve"> Understand that addition and multiplication of two numbers can be done in any order (commutative) and subtraction and division cannot</t>
  </si>
  <si>
    <t xml:space="preserve"> Recognise and name the fractions 1/3, 1/4, 2/4, 3/4</t>
  </si>
  <si>
    <t xml:space="preserve"> Tell the time to the nearest five minutes using an analogue clock, including ‘quarter past’ and ‘quarter to’.</t>
  </si>
  <si>
    <t xml:space="preserve"> Use a ruler to measure lengths in millimetres and centimetres</t>
  </si>
  <si>
    <t xml:space="preserve"> Identify and describe 2D and 3D shapes</t>
  </si>
  <si>
    <t xml:space="preserve"> Use mathematical vocabulary to describe position, direction and movement</t>
  </si>
  <si>
    <t xml:space="preserve"> Read and write numbers up to 1000 in numerals and in words</t>
  </si>
  <si>
    <t xml:space="preserve"> Compare and order whole numbers up to 1000</t>
  </si>
  <si>
    <t xml:space="preserve"> Count from zero in multiples of 4, 8, 50 and 100</t>
  </si>
  <si>
    <t xml:space="preserve"> Add and subtract numbers mentally including a three-digit number and ones, tens and hundreds</t>
  </si>
  <si>
    <t xml:space="preserve"> Use columnar addition and subtraction with numbers up to three digits</t>
  </si>
  <si>
    <t xml:space="preserve"> Use known facts to multiply and divide mentally within the 2, 3, 4, 8 and 10 multiplication tables</t>
  </si>
  <si>
    <t xml:space="preserve"> Multiply a two-digit number by a one-digit number</t>
  </si>
  <si>
    <t xml:space="preserve"> Understand fractions as proportions</t>
  </si>
  <si>
    <t xml:space="preserve"> Understand fractions as numbers</t>
  </si>
  <si>
    <t xml:space="preserve"> Count forward and backwards in tenths</t>
  </si>
  <si>
    <t xml:space="preserve"> Tell the time using analogue and digital 12-hour clocks</t>
  </si>
  <si>
    <t xml:space="preserve"> Measure length (mm, cm, m), mass (g, kg) and capacity (ml, l)</t>
  </si>
  <si>
    <t xml:space="preserve"> Measure perimeters of shapes</t>
  </si>
  <si>
    <t xml:space="preserve"> Round any number to the nearest 10, 100, 1000 and round a number with one decimal place to the nearest whole number</t>
  </si>
  <si>
    <t xml:space="preserve"> Count backwards through zero</t>
  </si>
  <si>
    <t xml:space="preserve"> Use columnar addition and subtraction with numbers up to four digits</t>
  </si>
  <si>
    <t xml:space="preserve"> Multiply two- and three-digit numbers by a one-digit number</t>
  </si>
  <si>
    <t xml:space="preserve"> Use known and derived facts to multiply and divide mentally</t>
  </si>
  <si>
    <t xml:space="preserve"> Write any number of tenths or hundredths as a decimal</t>
  </si>
  <si>
    <t xml:space="preserve"> Find families of common equivalent fractions</t>
  </si>
  <si>
    <t xml:space="preserve"> Add and subtract fractions with the same denominator</t>
  </si>
  <si>
    <t xml:space="preserve"> Find areas of rectilinear shapes by counting squares</t>
  </si>
  <si>
    <t xml:space="preserve"> Use a line of symmetry to complete a symmetric shape or pattern</t>
  </si>
  <si>
    <t xml:space="preserve"> Identify lines of symmetry in 2D shapes</t>
  </si>
  <si>
    <t xml:space="preserve"> Use coordinates in the first quadrant</t>
  </si>
  <si>
    <t xml:space="preserve"> Interpret and construct bar charts and time graphs</t>
  </si>
  <si>
    <t xml:space="preserve"> Identify multiples and factors of a number</t>
  </si>
  <si>
    <t xml:space="preserve"> Count forwards and backwards through zero</t>
  </si>
  <si>
    <t xml:space="preserve"> Round to one decimal place</t>
  </si>
  <si>
    <t xml:space="preserve"> Use columnar addition and subtraction with numbers of any size</t>
  </si>
  <si>
    <t xml:space="preserve"> Multiply a three- or four-digit number by a two-digit number using long multiplication</t>
  </si>
  <si>
    <t xml:space="preserve"> Divide numbers up to four-digits by a single-digit number using short division and interpret the remainder</t>
  </si>
  <si>
    <t xml:space="preserve"> Add and subtract fractions with denominators that are multiples of the same number</t>
  </si>
  <si>
    <t xml:space="preserve"> Write decimals as fractions</t>
  </si>
  <si>
    <t xml:space="preserve"> Understand that per cent relates to number of parts per hundred</t>
  </si>
  <si>
    <t xml:space="preserve"> Convert between adjacent metric units of measure for length, capacity and mass</t>
  </si>
  <si>
    <t xml:space="preserve"> Measure and draw angles</t>
  </si>
  <si>
    <t xml:space="preserve"> Calculate the area of rectangles</t>
  </si>
  <si>
    <t xml:space="preserve"> Distinguish between regular and irregular polygons</t>
  </si>
  <si>
    <t xml:space="preserve"> Multiply and divide numbers with up to three decimal places by 10, 100, and 1000</t>
  </si>
  <si>
    <t xml:space="preserve"> Use long division to divide numbers up to four digits by a two-digit number</t>
  </si>
  <si>
    <t xml:space="preserve"> Use simple formulae expressed in words</t>
  </si>
  <si>
    <t xml:space="preserve"> Generate and describe linear number sequences</t>
  </si>
  <si>
    <t xml:space="preserve"> Use simple ratio to compare quantities</t>
  </si>
  <si>
    <t xml:space="preserve"> Write a fraction in its lowest terms by cancelling common factors</t>
  </si>
  <si>
    <t xml:space="preserve"> Add and subtract fractions and mixed numbers with different denominators</t>
  </si>
  <si>
    <t xml:space="preserve"> Multiply pairs of fractions in simple cases</t>
  </si>
  <si>
    <t xml:space="preserve"> Find percentages of quantities</t>
  </si>
  <si>
    <t xml:space="preserve"> Solve missing angle problems involving triangles, quadrilaterals, angles at a point and angles on a straight line</t>
  </si>
  <si>
    <t xml:space="preserve"> Calculate the volume of cubes and cuboids</t>
  </si>
  <si>
    <t xml:space="preserve"> Use coordinates in all four quadrants</t>
  </si>
  <si>
    <t xml:space="preserve"> Calculate and interpret the mean as an average of a set of discrete data</t>
  </si>
  <si>
    <t xml:space="preserve"> Use positive integer powers and associated real roots</t>
  </si>
  <si>
    <t xml:space="preserve"> Apply the four operations with decimal numbers</t>
  </si>
  <si>
    <t xml:space="preserve"> Write a quantity as a fraction or percentage of another</t>
  </si>
  <si>
    <t xml:space="preserve"> Use multiplicative reasoning to interpret percentage change</t>
  </si>
  <si>
    <t xml:space="preserve"> Add, subtract, multiply and divide with fractions and mixed numbers</t>
  </si>
  <si>
    <t xml:space="preserve"> Check calculations using approximation, estimation or inverse operations</t>
  </si>
  <si>
    <t xml:space="preserve"> Simplify and manipulate expressions by collecting like terms</t>
  </si>
  <si>
    <t xml:space="preserve"> Simplify and manipulate expressions by multiplying a single term over a bracket</t>
  </si>
  <si>
    <t xml:space="preserve"> Substitute numbers into formulae</t>
  </si>
  <si>
    <t xml:space="preserve"> Solve linear equations in one unknown</t>
  </si>
  <si>
    <t xml:space="preserve"> Understand and use lines parallel to the axes, y = x and y = -x</t>
  </si>
  <si>
    <t xml:space="preserve"> Calculate surface area of cubes and cuboids</t>
  </si>
  <si>
    <t xml:space="preserve"> Understand and use geometric notation for labelling angles, lengths, equal lengths and parallel lines</t>
  </si>
  <si>
    <t xml:space="preserve"> Apply the four operations with negative numbers</t>
  </si>
  <si>
    <t xml:space="preserve"> Convert numbers into standard form and vice versa</t>
  </si>
  <si>
    <t xml:space="preserve"> Apply the multiplication, division and power laws of indices</t>
  </si>
  <si>
    <t xml:space="preserve"> Convert between terminating decimals and fractions</t>
  </si>
  <si>
    <t xml:space="preserve"> Find a relevant multiplier when solving problems involving proportion</t>
  </si>
  <si>
    <t xml:space="preserve"> Solve problems involving percentage change, including original value problems</t>
  </si>
  <si>
    <t xml:space="preserve"> Factorise an expression by taking out common factors</t>
  </si>
  <si>
    <t xml:space="preserve"> Change the subject of a formula when two steps are required</t>
  </si>
  <si>
    <t xml:space="preserve"> Find and use the nth term for a linear sequence</t>
  </si>
  <si>
    <t xml:space="preserve"> Solve linear equations with unknowns on both sides</t>
  </si>
  <si>
    <t xml:space="preserve"> Plot and interpret graphs of linear functions</t>
  </si>
  <si>
    <t xml:space="preserve"> Apply the formulae for circumference and area of a circle</t>
  </si>
  <si>
    <t xml:space="preserve"> Calculate theoretical probabilities for single events</t>
  </si>
  <si>
    <t xml:space="preserve"> Calculate with roots and integer indices</t>
  </si>
  <si>
    <t xml:space="preserve"> Manipulate algebraic expressions by expanding the product of two binomials</t>
  </si>
  <si>
    <t xml:space="preserve"> Manipulate algebraic expressions by factorising a quadratic expression of the form x² + bx + c</t>
  </si>
  <si>
    <t xml:space="preserve"> Understand and use the gradient of a straight line to solve problems</t>
  </si>
  <si>
    <t xml:space="preserve"> Solve two linear simultaneous equations algebraically and graphically</t>
  </si>
  <si>
    <t xml:space="preserve"> Plot and interpret graphs of quadratic functions</t>
  </si>
  <si>
    <t xml:space="preserve"> Change freely between compound units</t>
  </si>
  <si>
    <t xml:space="preserve"> Use ruler and compass methods to construct the perpendicular bisector of a line segment and to bisect an angle</t>
  </si>
  <si>
    <t xml:space="preserve"> Solve problems involving similar shapes</t>
  </si>
  <si>
    <t xml:space="preserve"> Calculate exactly with multiples of π</t>
  </si>
  <si>
    <t xml:space="preserve"> Apply Pythagoras’ Theorem in two dimensions</t>
  </si>
  <si>
    <t xml:space="preserve"> Use geometrical reasoning to construct simple proofs</t>
  </si>
  <si>
    <t xml:space="preserve"> Use tree diagrams to list outcomes</t>
  </si>
  <si>
    <t xml:space="preserve"> Manipulate fractional indices</t>
  </si>
  <si>
    <t xml:space="preserve"> Solve problems involving direct and inverse proportion</t>
  </si>
  <si>
    <t xml:space="preserve"> Convert between recurring decimals and fractions</t>
  </si>
  <si>
    <t xml:space="preserve"> Solve equations using iterative methods</t>
  </si>
  <si>
    <t xml:space="preserve"> Manipulate algebraic expressions by factorising a quadratic expression of the form ax² + bx + c</t>
  </si>
  <si>
    <t xml:space="preserve"> Solve quadratic equations by factorising</t>
  </si>
  <si>
    <t xml:space="preserve"> Link graphs of quadratic functions to related equations</t>
  </si>
  <si>
    <t xml:space="preserve"> Interpret a gradient as a rate of change</t>
  </si>
  <si>
    <t xml:space="preserve"> Recognise and use the equation of a circle with centre at the origin</t>
  </si>
  <si>
    <t xml:space="preserve"> Apply trigonometry in two dimensions</t>
  </si>
  <si>
    <t xml:space="preserve"> Calculate volumes of spheres, cones and pyramids</t>
  </si>
  <si>
    <t xml:space="preserve"> Understand and use vectors</t>
  </si>
  <si>
    <t xml:space="preserve"> Analyse data through measures of central tendency, including quartiles</t>
  </si>
  <si>
    <t>1M1</t>
  </si>
  <si>
    <t>1M2</t>
  </si>
  <si>
    <t>1M3</t>
  </si>
  <si>
    <t>1M4</t>
  </si>
  <si>
    <t>1M5</t>
  </si>
  <si>
    <t>1M6</t>
  </si>
  <si>
    <t>1M7</t>
  </si>
  <si>
    <t>1M8</t>
  </si>
  <si>
    <t>1M9</t>
  </si>
  <si>
    <t>1M10</t>
  </si>
  <si>
    <t>1M11</t>
  </si>
  <si>
    <t>1M12</t>
  </si>
  <si>
    <t>1M13</t>
  </si>
  <si>
    <t>2M1</t>
  </si>
  <si>
    <t>2M2</t>
  </si>
  <si>
    <t>2M3</t>
  </si>
  <si>
    <t>2M4</t>
  </si>
  <si>
    <t>2M5</t>
  </si>
  <si>
    <t>2M6</t>
  </si>
  <si>
    <t>2M7</t>
  </si>
  <si>
    <t>2M8</t>
  </si>
  <si>
    <t>2M9</t>
  </si>
  <si>
    <t>2M10</t>
  </si>
  <si>
    <t>2M11</t>
  </si>
  <si>
    <t>2M12</t>
  </si>
  <si>
    <t>2M13</t>
  </si>
  <si>
    <t>3M1</t>
  </si>
  <si>
    <t>3M2</t>
  </si>
  <si>
    <t>3M3</t>
  </si>
  <si>
    <t>3M4</t>
  </si>
  <si>
    <t>3M5</t>
  </si>
  <si>
    <t>3M6</t>
  </si>
  <si>
    <t>3M7</t>
  </si>
  <si>
    <t>3M8</t>
  </si>
  <si>
    <t>3M9</t>
  </si>
  <si>
    <t>3M10</t>
  </si>
  <si>
    <t>3M11</t>
  </si>
  <si>
    <t>3M12</t>
  </si>
  <si>
    <t>3M13</t>
  </si>
  <si>
    <t>4M1</t>
  </si>
  <si>
    <t>4M2</t>
  </si>
  <si>
    <t>4M3</t>
  </si>
  <si>
    <t>4M4</t>
  </si>
  <si>
    <t>4M5</t>
  </si>
  <si>
    <t>4M6</t>
  </si>
  <si>
    <t>4M7</t>
  </si>
  <si>
    <t>4M8</t>
  </si>
  <si>
    <t>4M9</t>
  </si>
  <si>
    <t>4M10</t>
  </si>
  <si>
    <t>4M11</t>
  </si>
  <si>
    <t>4M12</t>
  </si>
  <si>
    <t>4M13</t>
  </si>
  <si>
    <t>5M1</t>
  </si>
  <si>
    <t>5M2</t>
  </si>
  <si>
    <t>5M3</t>
  </si>
  <si>
    <t>5M4</t>
  </si>
  <si>
    <t>5M5</t>
  </si>
  <si>
    <t>5M6</t>
  </si>
  <si>
    <t>5M7</t>
  </si>
  <si>
    <t>5M8</t>
  </si>
  <si>
    <t>5M9</t>
  </si>
  <si>
    <t>5M10</t>
  </si>
  <si>
    <t>5M11</t>
  </si>
  <si>
    <t>5M12</t>
  </si>
  <si>
    <t>5M13</t>
  </si>
  <si>
    <t>6M1</t>
  </si>
  <si>
    <t>6M2</t>
  </si>
  <si>
    <t>6M3</t>
  </si>
  <si>
    <t>6M4</t>
  </si>
  <si>
    <t>6M5</t>
  </si>
  <si>
    <t>6M6</t>
  </si>
  <si>
    <t>6M7</t>
  </si>
  <si>
    <t>6M8</t>
  </si>
  <si>
    <t>6M9</t>
  </si>
  <si>
    <t>6M10</t>
  </si>
  <si>
    <t>6M11</t>
  </si>
  <si>
    <t>6M12</t>
  </si>
  <si>
    <t>6M13</t>
  </si>
  <si>
    <t>8M1</t>
  </si>
  <si>
    <t>8M2</t>
  </si>
  <si>
    <t>8M3</t>
  </si>
  <si>
    <t>8M4</t>
  </si>
  <si>
    <t>8M5</t>
  </si>
  <si>
    <t>8M6</t>
  </si>
  <si>
    <t>8M7</t>
  </si>
  <si>
    <t>8M8</t>
  </si>
  <si>
    <t>8M9</t>
  </si>
  <si>
    <t>8M10</t>
  </si>
  <si>
    <t>8M11</t>
  </si>
  <si>
    <t>8M12</t>
  </si>
  <si>
    <t>8M13</t>
  </si>
  <si>
    <t>9M1</t>
  </si>
  <si>
    <t>9M2</t>
  </si>
  <si>
    <t>9M3</t>
  </si>
  <si>
    <t>9M4</t>
  </si>
  <si>
    <t>9M5</t>
  </si>
  <si>
    <t>9M6</t>
  </si>
  <si>
    <t>9M7</t>
  </si>
  <si>
    <t>9M8</t>
  </si>
  <si>
    <t>9M9</t>
  </si>
  <si>
    <t>9M10</t>
  </si>
  <si>
    <t>9M11</t>
  </si>
  <si>
    <t>9M12</t>
  </si>
  <si>
    <t>9M13</t>
  </si>
  <si>
    <t>10M1</t>
  </si>
  <si>
    <t>10M2</t>
  </si>
  <si>
    <t>10M3</t>
  </si>
  <si>
    <t>10M4</t>
  </si>
  <si>
    <t>10M5</t>
  </si>
  <si>
    <t>10M6</t>
  </si>
  <si>
    <t>10M7</t>
  </si>
  <si>
    <t>10M8</t>
  </si>
  <si>
    <t>10M9</t>
  </si>
  <si>
    <t>10M10</t>
  </si>
  <si>
    <t>10M11</t>
  </si>
  <si>
    <t>10M12</t>
  </si>
  <si>
    <t>10M13</t>
  </si>
  <si>
    <t>Mathematics profile</t>
  </si>
  <si>
    <t>Stage:</t>
  </si>
  <si>
    <t>Student number:</t>
  </si>
  <si>
    <t>M</t>
  </si>
  <si>
    <t>Enter student names in yellow cells below</t>
  </si>
  <si>
    <t>Enter stage number in cell D2</t>
  </si>
  <si>
    <t>Students:</t>
  </si>
  <si>
    <t>1)</t>
  </si>
  <si>
    <t>2)</t>
  </si>
  <si>
    <t>To set up:</t>
  </si>
  <si>
    <t>0 = little or no understanding</t>
  </si>
  <si>
    <t>1 = some understanding</t>
  </si>
  <si>
    <t>2 = strong understanding</t>
  </si>
  <si>
    <t>Code as follows:</t>
  </si>
  <si>
    <t>To build a picture:</t>
  </si>
  <si>
    <t>To view and print a profile:</t>
  </si>
  <si>
    <t>Enter student number in cell P2 of 'Student'</t>
  </si>
  <si>
    <t>No.</t>
  </si>
  <si>
    <t>Enter 0, 1 or 2 in cells in cells D3 to P37 of 'Tracker'</t>
  </si>
  <si>
    <t>© Kangaroo Maths 2015</t>
  </si>
  <si>
    <t>Deep understanding</t>
  </si>
  <si>
    <t>Getting started</t>
  </si>
  <si>
    <t>Progressing</t>
  </si>
  <si>
    <t>Francis Ao</t>
  </si>
  <si>
    <t>Arran Baker</t>
  </si>
  <si>
    <t>Betty Barker</t>
  </si>
  <si>
    <t>Colin Beldon</t>
  </si>
  <si>
    <t>Gillian Brookes</t>
  </si>
  <si>
    <t>Dierdre Brown</t>
  </si>
  <si>
    <t>Harry Carpenter</t>
  </si>
  <si>
    <t>Egbert Clarke</t>
  </si>
  <si>
    <t>Frank Dixon</t>
  </si>
  <si>
    <t>Gavin Dyer</t>
  </si>
  <si>
    <t>Hannah Evans</t>
  </si>
  <si>
    <t>Iona Flower</t>
  </si>
  <si>
    <t>Jack Harrington</t>
  </si>
  <si>
    <t>Kathy Harrison</t>
  </si>
  <si>
    <t>Lorna Hodder</t>
  </si>
  <si>
    <t>Melanie Holland</t>
  </si>
  <si>
    <t>Neil Holloway</t>
  </si>
  <si>
    <t>Oona House</t>
  </si>
  <si>
    <t>Iris Jones</t>
  </si>
  <si>
    <t>Patrick Jones</t>
  </si>
  <si>
    <t>Quentin King</t>
  </si>
  <si>
    <t>Robert Lamb</t>
  </si>
  <si>
    <t>Sarah Malone</t>
  </si>
  <si>
    <t>Ted Newton</t>
  </si>
  <si>
    <t>Ursula Powell</t>
  </si>
  <si>
    <t>Vanessa Quentin</t>
  </si>
  <si>
    <t>Wally Robson</t>
  </si>
  <si>
    <t>Xavier Smith</t>
  </si>
  <si>
    <t>Yvette Thomas</t>
  </si>
  <si>
    <t>Zoe Vaughan</t>
  </si>
  <si>
    <t>Arnold Wallace</t>
  </si>
  <si>
    <t>Bob Williams</t>
  </si>
  <si>
    <t>Cerys Xia</t>
  </si>
  <si>
    <t>Donald Yardley</t>
  </si>
  <si>
    <t>Edward Zephaniah</t>
  </si>
  <si>
    <t>Status</t>
  </si>
  <si>
    <t>Good understanding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</si>
</sst>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color rgb="FF00000A"/>
      <name val="Calibri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entury Gothic"/>
    </font>
    <font>
      <b/>
      <sz val="16"/>
      <color rgb="FFFF0000"/>
      <name val="Century Gothic"/>
    </font>
    <font>
      <sz val="8"/>
      <name val="Calibri"/>
      <family val="2"/>
      <scheme val="minor"/>
    </font>
    <font>
      <sz val="16"/>
      <color theme="1"/>
      <name val="Century Gothic"/>
    </font>
    <font>
      <i/>
      <sz val="16"/>
      <color theme="1"/>
      <name val="Century Gothic"/>
    </font>
    <font>
      <sz val="12"/>
      <name val="Calibri"/>
      <family val="2"/>
      <scheme val="minor"/>
    </font>
    <font>
      <sz val="12"/>
      <color theme="1"/>
      <name val="Century Gothic"/>
    </font>
    <font>
      <i/>
      <sz val="16"/>
      <name val="Century Gothic"/>
    </font>
    <font>
      <b/>
      <sz val="12"/>
      <color theme="0" tint="-0.34998626667073579"/>
      <name val="Calibri"/>
      <scheme val="minor"/>
    </font>
    <font>
      <sz val="12"/>
      <color theme="0" tint="-0.3499862666707357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" xfId="0" applyFont="1" applyBorder="1"/>
    <xf numFmtId="0" fontId="15" fillId="0" borderId="0" xfId="0" applyFont="1" applyAlignment="1">
      <alignment horizontal="right" vertical="center"/>
    </xf>
    <xf numFmtId="0" fontId="16" fillId="0" borderId="1" xfId="0" applyFont="1" applyBorder="1"/>
    <xf numFmtId="0" fontId="17" fillId="0" borderId="1" xfId="0" applyFont="1" applyBorder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Protection="1">
      <protection locked="0"/>
    </xf>
  </cellXfs>
  <cellStyles count="6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Percent" xfId="1" builtinId="5"/>
  </cellStyles>
  <dxfs count="1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theme="9" tint="0.39997558519241921"/>
          <bgColor rgb="FFFF8000"/>
        </patternFill>
      </fill>
    </dxf>
    <dxf>
      <font>
        <color auto="1"/>
      </font>
      <fill>
        <patternFill patternType="solid">
          <fgColor indexed="64"/>
          <bgColor rgb="FFFFFF66"/>
        </patternFill>
      </fill>
    </dxf>
    <dxf>
      <font>
        <color auto="1"/>
      </font>
      <fill>
        <patternFill patternType="solid">
          <fgColor indexed="64"/>
          <bgColor rgb="FF8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7" sqref="B7"/>
    </sheetView>
  </sheetViews>
  <sheetFormatPr defaultColWidth="11" defaultRowHeight="15.75" x14ac:dyDescent="0.25"/>
  <cols>
    <col min="1" max="1" width="4.375" customWidth="1"/>
    <col min="2" max="2" width="18" customWidth="1"/>
    <col min="4" max="4" width="4.875" customWidth="1"/>
  </cols>
  <sheetData>
    <row r="1" spans="1:4" x14ac:dyDescent="0.25">
      <c r="B1" s="24" t="s">
        <v>272</v>
      </c>
    </row>
    <row r="3" spans="1:4" x14ac:dyDescent="0.25">
      <c r="A3" t="s">
        <v>270</v>
      </c>
      <c r="B3" t="s">
        <v>268</v>
      </c>
      <c r="D3" s="33">
        <v>7</v>
      </c>
    </row>
    <row r="4" spans="1:4" x14ac:dyDescent="0.25">
      <c r="A4" t="s">
        <v>271</v>
      </c>
      <c r="B4" t="s">
        <v>267</v>
      </c>
    </row>
    <row r="6" spans="1:4" x14ac:dyDescent="0.25">
      <c r="A6" s="24" t="s">
        <v>280</v>
      </c>
      <c r="B6" s="24" t="s">
        <v>269</v>
      </c>
      <c r="D6" s="24" t="s">
        <v>277</v>
      </c>
    </row>
    <row r="7" spans="1:4" x14ac:dyDescent="0.25">
      <c r="A7" s="10">
        <v>1</v>
      </c>
      <c r="B7" s="34" t="s">
        <v>286</v>
      </c>
      <c r="D7" t="s">
        <v>281</v>
      </c>
    </row>
    <row r="8" spans="1:4" x14ac:dyDescent="0.25">
      <c r="A8" s="10">
        <v>2</v>
      </c>
      <c r="B8" s="34" t="s">
        <v>287</v>
      </c>
      <c r="D8" t="s">
        <v>276</v>
      </c>
    </row>
    <row r="9" spans="1:4" x14ac:dyDescent="0.25">
      <c r="A9" s="10">
        <v>3</v>
      </c>
      <c r="B9" s="34" t="s">
        <v>288</v>
      </c>
      <c r="D9" t="s">
        <v>273</v>
      </c>
    </row>
    <row r="10" spans="1:4" x14ac:dyDescent="0.25">
      <c r="A10" s="10">
        <v>4</v>
      </c>
      <c r="B10" s="34" t="s">
        <v>289</v>
      </c>
      <c r="D10" t="s">
        <v>274</v>
      </c>
    </row>
    <row r="11" spans="1:4" x14ac:dyDescent="0.25">
      <c r="A11" s="10">
        <v>5</v>
      </c>
      <c r="B11" s="34" t="s">
        <v>290</v>
      </c>
      <c r="D11" t="s">
        <v>275</v>
      </c>
    </row>
    <row r="12" spans="1:4" x14ac:dyDescent="0.25">
      <c r="A12" s="10">
        <v>6</v>
      </c>
      <c r="B12" s="34" t="s">
        <v>291</v>
      </c>
    </row>
    <row r="13" spans="1:4" x14ac:dyDescent="0.25">
      <c r="A13" s="10">
        <v>7</v>
      </c>
      <c r="B13" s="34" t="s">
        <v>292</v>
      </c>
    </row>
    <row r="14" spans="1:4" x14ac:dyDescent="0.25">
      <c r="A14" s="10">
        <v>8</v>
      </c>
      <c r="B14" s="34" t="s">
        <v>293</v>
      </c>
      <c r="D14" s="24" t="s">
        <v>278</v>
      </c>
    </row>
    <row r="15" spans="1:4" x14ac:dyDescent="0.25">
      <c r="A15" s="10">
        <v>9</v>
      </c>
      <c r="B15" s="34" t="s">
        <v>294</v>
      </c>
      <c r="D15" t="s">
        <v>279</v>
      </c>
    </row>
    <row r="16" spans="1:4" x14ac:dyDescent="0.25">
      <c r="A16" s="10">
        <v>10</v>
      </c>
      <c r="B16" s="34" t="s">
        <v>295</v>
      </c>
    </row>
    <row r="17" spans="1:2" x14ac:dyDescent="0.25">
      <c r="A17" s="10">
        <v>11</v>
      </c>
      <c r="B17" s="34" t="s">
        <v>296</v>
      </c>
    </row>
    <row r="18" spans="1:2" x14ac:dyDescent="0.25">
      <c r="A18" s="10">
        <v>12</v>
      </c>
      <c r="B18" s="34" t="s">
        <v>297</v>
      </c>
    </row>
    <row r="19" spans="1:2" x14ac:dyDescent="0.25">
      <c r="A19" s="10">
        <v>13</v>
      </c>
      <c r="B19" s="34" t="s">
        <v>298</v>
      </c>
    </row>
    <row r="20" spans="1:2" x14ac:dyDescent="0.25">
      <c r="A20" s="10">
        <v>14</v>
      </c>
      <c r="B20" s="34" t="s">
        <v>299</v>
      </c>
    </row>
    <row r="21" spans="1:2" x14ac:dyDescent="0.25">
      <c r="A21" s="10">
        <v>15</v>
      </c>
      <c r="B21" s="34" t="s">
        <v>300</v>
      </c>
    </row>
    <row r="22" spans="1:2" x14ac:dyDescent="0.25">
      <c r="A22" s="10">
        <v>16</v>
      </c>
      <c r="B22" s="34" t="s">
        <v>301</v>
      </c>
    </row>
    <row r="23" spans="1:2" x14ac:dyDescent="0.25">
      <c r="A23" s="10">
        <v>17</v>
      </c>
      <c r="B23" s="34" t="s">
        <v>302</v>
      </c>
    </row>
    <row r="24" spans="1:2" x14ac:dyDescent="0.25">
      <c r="A24" s="10">
        <v>18</v>
      </c>
      <c r="B24" s="34" t="s">
        <v>303</v>
      </c>
    </row>
    <row r="25" spans="1:2" x14ac:dyDescent="0.25">
      <c r="A25" s="10">
        <v>19</v>
      </c>
      <c r="B25" s="34" t="s">
        <v>304</v>
      </c>
    </row>
    <row r="26" spans="1:2" x14ac:dyDescent="0.25">
      <c r="A26" s="10">
        <v>20</v>
      </c>
      <c r="B26" s="34" t="s">
        <v>305</v>
      </c>
    </row>
    <row r="27" spans="1:2" x14ac:dyDescent="0.25">
      <c r="A27" s="10">
        <v>21</v>
      </c>
      <c r="B27" s="34" t="s">
        <v>306</v>
      </c>
    </row>
    <row r="28" spans="1:2" x14ac:dyDescent="0.25">
      <c r="A28" s="10">
        <v>22</v>
      </c>
      <c r="B28" s="34" t="s">
        <v>307</v>
      </c>
    </row>
    <row r="29" spans="1:2" x14ac:dyDescent="0.25">
      <c r="A29" s="10">
        <v>23</v>
      </c>
      <c r="B29" s="34" t="s">
        <v>308</v>
      </c>
    </row>
    <row r="30" spans="1:2" x14ac:dyDescent="0.25">
      <c r="A30" s="10">
        <v>24</v>
      </c>
      <c r="B30" s="34" t="s">
        <v>309</v>
      </c>
    </row>
    <row r="31" spans="1:2" x14ac:dyDescent="0.25">
      <c r="A31" s="10">
        <v>25</v>
      </c>
      <c r="B31" s="34" t="s">
        <v>310</v>
      </c>
    </row>
    <row r="32" spans="1:2" x14ac:dyDescent="0.25">
      <c r="A32" s="10">
        <v>26</v>
      </c>
      <c r="B32" s="34" t="s">
        <v>311</v>
      </c>
    </row>
    <row r="33" spans="1:2" x14ac:dyDescent="0.25">
      <c r="A33" s="10">
        <v>27</v>
      </c>
      <c r="B33" s="34" t="s">
        <v>312</v>
      </c>
    </row>
    <row r="34" spans="1:2" x14ac:dyDescent="0.25">
      <c r="A34" s="10">
        <v>28</v>
      </c>
      <c r="B34" s="34" t="s">
        <v>313</v>
      </c>
    </row>
    <row r="35" spans="1:2" x14ac:dyDescent="0.25">
      <c r="A35" s="10">
        <v>29</v>
      </c>
      <c r="B35" s="34" t="s">
        <v>314</v>
      </c>
    </row>
    <row r="36" spans="1:2" x14ac:dyDescent="0.25">
      <c r="A36" s="10">
        <v>30</v>
      </c>
      <c r="B36" s="34" t="s">
        <v>315</v>
      </c>
    </row>
    <row r="37" spans="1:2" x14ac:dyDescent="0.25">
      <c r="A37" s="10">
        <v>31</v>
      </c>
      <c r="B37" s="34" t="s">
        <v>316</v>
      </c>
    </row>
    <row r="38" spans="1:2" x14ac:dyDescent="0.25">
      <c r="A38" s="10">
        <v>32</v>
      </c>
      <c r="B38" s="34" t="s">
        <v>317</v>
      </c>
    </row>
    <row r="39" spans="1:2" x14ac:dyDescent="0.25">
      <c r="A39" s="10">
        <v>33</v>
      </c>
      <c r="B39" s="34" t="s">
        <v>318</v>
      </c>
    </row>
    <row r="40" spans="1:2" x14ac:dyDescent="0.25">
      <c r="A40" s="10">
        <v>34</v>
      </c>
      <c r="B40" s="34" t="s">
        <v>319</v>
      </c>
    </row>
    <row r="41" spans="1:2" x14ac:dyDescent="0.25">
      <c r="A41" s="10">
        <v>35</v>
      </c>
      <c r="B41" s="34" t="s">
        <v>320</v>
      </c>
    </row>
  </sheetData>
  <sheetProtection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8"/>
  <sheetViews>
    <sheetView workbookViewId="0">
      <selection activeCell="N26" sqref="N26"/>
    </sheetView>
  </sheetViews>
  <sheetFormatPr defaultColWidth="11" defaultRowHeight="15.75" x14ac:dyDescent="0.25"/>
  <cols>
    <col min="1" max="1" width="3.875" customWidth="1"/>
    <col min="2" max="2" width="7.875" bestFit="1" customWidth="1"/>
    <col min="3" max="3" width="19.125" customWidth="1"/>
    <col min="4" max="16" width="6.5" customWidth="1"/>
    <col min="17" max="17" width="6.5" style="8" customWidth="1"/>
    <col min="18" max="18" width="17.875" bestFit="1" customWidth="1"/>
  </cols>
  <sheetData>
    <row r="2" spans="2:19" x14ac:dyDescent="0.25">
      <c r="B2" s="3" t="s">
        <v>15</v>
      </c>
      <c r="C2" s="2" t="s">
        <v>0</v>
      </c>
      <c r="D2" s="3" t="str">
        <f>Student!E5</f>
        <v>7M1</v>
      </c>
      <c r="E2" s="3" t="str">
        <f>Student!E6</f>
        <v>7M2</v>
      </c>
      <c r="F2" s="3" t="str">
        <f>Student!E7</f>
        <v>7M3</v>
      </c>
      <c r="G2" s="3" t="str">
        <f>Student!E8</f>
        <v>7M4</v>
      </c>
      <c r="H2" s="3" t="str">
        <f>Student!E9</f>
        <v>7M5</v>
      </c>
      <c r="I2" s="3" t="str">
        <f>Student!E10</f>
        <v>7M6</v>
      </c>
      <c r="J2" s="3" t="str">
        <f>Student!E11</f>
        <v>7M7</v>
      </c>
      <c r="K2" s="3" t="str">
        <f>Student!E12</f>
        <v>7M8</v>
      </c>
      <c r="L2" s="3" t="str">
        <f>Student!E13</f>
        <v>7M9</v>
      </c>
      <c r="M2" s="3" t="str">
        <f>Student!E14</f>
        <v>7M10</v>
      </c>
      <c r="N2" s="3" t="str">
        <f>Student!E15</f>
        <v>7M11</v>
      </c>
      <c r="O2" s="3" t="str">
        <f>Student!E16</f>
        <v>7M12</v>
      </c>
      <c r="P2" s="3" t="str">
        <f>Student!E17</f>
        <v>7M13</v>
      </c>
      <c r="Q2" s="5"/>
      <c r="R2" s="29" t="s">
        <v>321</v>
      </c>
      <c r="S2" s="9"/>
    </row>
    <row r="3" spans="2:19" x14ac:dyDescent="0.25">
      <c r="B3" s="7">
        <v>1</v>
      </c>
      <c r="C3" s="1" t="str">
        <f>Setup!B7</f>
        <v>Francis Ao</v>
      </c>
      <c r="D3" s="32">
        <v>1</v>
      </c>
      <c r="E3" s="32">
        <v>2</v>
      </c>
      <c r="F3" s="32">
        <v>1</v>
      </c>
      <c r="G3" s="32">
        <v>2</v>
      </c>
      <c r="H3" s="32">
        <v>1</v>
      </c>
      <c r="I3" s="32">
        <v>0</v>
      </c>
      <c r="J3" s="32">
        <v>2</v>
      </c>
      <c r="K3" s="32">
        <v>2</v>
      </c>
      <c r="L3" s="32">
        <v>0</v>
      </c>
      <c r="M3" s="32">
        <v>0</v>
      </c>
      <c r="N3" s="32">
        <v>2</v>
      </c>
      <c r="O3" s="32">
        <v>1</v>
      </c>
      <c r="P3" s="32">
        <v>2</v>
      </c>
      <c r="Q3" s="6">
        <f>SUM(D3:P3)/26</f>
        <v>0.61538461538461542</v>
      </c>
      <c r="R3" s="30" t="str">
        <f>VLOOKUP(Q3,Reference!$B$133:$C$136,2,TRUE)</f>
        <v>Good understanding</v>
      </c>
    </row>
    <row r="4" spans="2:19" x14ac:dyDescent="0.25">
      <c r="B4" s="7">
        <v>2</v>
      </c>
      <c r="C4" s="1" t="str">
        <f>Setup!B8</f>
        <v>Arran Baker</v>
      </c>
      <c r="D4" s="32">
        <v>2</v>
      </c>
      <c r="E4" s="32">
        <v>2</v>
      </c>
      <c r="F4" s="32">
        <v>1</v>
      </c>
      <c r="G4" s="32">
        <v>0</v>
      </c>
      <c r="H4" s="32">
        <v>0</v>
      </c>
      <c r="I4" s="32">
        <v>2</v>
      </c>
      <c r="J4" s="32">
        <v>1</v>
      </c>
      <c r="K4" s="32">
        <v>2</v>
      </c>
      <c r="L4" s="32">
        <v>2</v>
      </c>
      <c r="M4" s="32">
        <v>1</v>
      </c>
      <c r="N4" s="32">
        <v>1</v>
      </c>
      <c r="O4" s="32">
        <v>2</v>
      </c>
      <c r="P4" s="32">
        <v>2</v>
      </c>
      <c r="Q4" s="6">
        <f t="shared" ref="Q4:Q37" si="0">SUM(D4:P4)/26</f>
        <v>0.69230769230769229</v>
      </c>
      <c r="R4" s="30" t="str">
        <f>VLOOKUP(Q4,Reference!$B$133:$C$136,2,TRUE)</f>
        <v>Good understanding</v>
      </c>
    </row>
    <row r="5" spans="2:19" x14ac:dyDescent="0.25">
      <c r="B5" s="7">
        <v>3</v>
      </c>
      <c r="C5" s="1" t="str">
        <f>Setup!B9</f>
        <v>Betty Barker</v>
      </c>
      <c r="D5" s="32">
        <v>1</v>
      </c>
      <c r="E5" s="32">
        <v>1</v>
      </c>
      <c r="F5" s="32">
        <v>1</v>
      </c>
      <c r="G5" s="32">
        <v>2</v>
      </c>
      <c r="H5" s="32">
        <v>1</v>
      </c>
      <c r="I5" s="32">
        <v>2</v>
      </c>
      <c r="J5" s="32">
        <v>2</v>
      </c>
      <c r="K5" s="32">
        <v>1</v>
      </c>
      <c r="L5" s="32">
        <v>1</v>
      </c>
      <c r="M5" s="32">
        <v>1</v>
      </c>
      <c r="N5" s="32">
        <v>1</v>
      </c>
      <c r="O5" s="32">
        <v>1</v>
      </c>
      <c r="P5" s="32">
        <v>1</v>
      </c>
      <c r="Q5" s="6">
        <f t="shared" si="0"/>
        <v>0.61538461538461542</v>
      </c>
      <c r="R5" s="30" t="str">
        <f>VLOOKUP(Q5,Reference!$B$133:$C$136,2,TRUE)</f>
        <v>Good understanding</v>
      </c>
    </row>
    <row r="6" spans="2:19" x14ac:dyDescent="0.25">
      <c r="B6" s="7">
        <v>4</v>
      </c>
      <c r="C6" s="1" t="str">
        <f>Setup!B10</f>
        <v>Colin Beldon</v>
      </c>
      <c r="D6" s="32">
        <v>2</v>
      </c>
      <c r="E6" s="32">
        <v>2</v>
      </c>
      <c r="F6" s="32">
        <v>2</v>
      </c>
      <c r="G6" s="32">
        <v>2</v>
      </c>
      <c r="H6" s="32">
        <v>1</v>
      </c>
      <c r="I6" s="32">
        <v>1</v>
      </c>
      <c r="J6" s="32">
        <v>1</v>
      </c>
      <c r="K6" s="32">
        <v>2</v>
      </c>
      <c r="L6" s="32">
        <v>1</v>
      </c>
      <c r="M6" s="32">
        <v>1</v>
      </c>
      <c r="N6" s="32">
        <v>0</v>
      </c>
      <c r="O6" s="32">
        <v>2</v>
      </c>
      <c r="P6" s="32">
        <v>2</v>
      </c>
      <c r="Q6" s="6">
        <f t="shared" si="0"/>
        <v>0.73076923076923073</v>
      </c>
      <c r="R6" s="30" t="str">
        <f>VLOOKUP(Q6,Reference!$B$133:$C$136,2,TRUE)</f>
        <v>Good understanding</v>
      </c>
    </row>
    <row r="7" spans="2:19" x14ac:dyDescent="0.25">
      <c r="B7" s="7">
        <v>5</v>
      </c>
      <c r="C7" s="1" t="str">
        <f>Setup!B11</f>
        <v>Gillian Brookes</v>
      </c>
      <c r="D7" s="32">
        <v>1</v>
      </c>
      <c r="E7" s="32">
        <v>1</v>
      </c>
      <c r="F7" s="32">
        <v>1</v>
      </c>
      <c r="G7" s="32">
        <v>2</v>
      </c>
      <c r="H7" s="32">
        <v>2</v>
      </c>
      <c r="I7" s="32">
        <v>1</v>
      </c>
      <c r="J7" s="32">
        <v>2</v>
      </c>
      <c r="K7" s="32">
        <v>2</v>
      </c>
      <c r="L7" s="32">
        <v>1</v>
      </c>
      <c r="M7" s="32">
        <v>1</v>
      </c>
      <c r="N7" s="32">
        <v>0</v>
      </c>
      <c r="O7" s="32">
        <v>1</v>
      </c>
      <c r="P7" s="32">
        <v>1</v>
      </c>
      <c r="Q7" s="6">
        <f t="shared" si="0"/>
        <v>0.61538461538461542</v>
      </c>
      <c r="R7" s="30" t="str">
        <f>VLOOKUP(Q7,Reference!$B$133:$C$136,2,TRUE)</f>
        <v>Good understanding</v>
      </c>
    </row>
    <row r="8" spans="2:19" x14ac:dyDescent="0.25">
      <c r="B8" s="7">
        <v>6</v>
      </c>
      <c r="C8" s="1" t="str">
        <f>Setup!B12</f>
        <v>Dierdre Brown</v>
      </c>
      <c r="D8" s="32">
        <v>1</v>
      </c>
      <c r="E8" s="32">
        <v>1</v>
      </c>
      <c r="F8" s="32">
        <v>2</v>
      </c>
      <c r="G8" s="32">
        <v>2</v>
      </c>
      <c r="H8" s="32">
        <v>1</v>
      </c>
      <c r="I8" s="32">
        <v>1</v>
      </c>
      <c r="J8" s="32">
        <v>1</v>
      </c>
      <c r="K8" s="32">
        <v>1</v>
      </c>
      <c r="L8" s="32">
        <v>2</v>
      </c>
      <c r="M8" s="32">
        <v>0</v>
      </c>
      <c r="N8" s="32">
        <v>1</v>
      </c>
      <c r="O8" s="32">
        <v>1</v>
      </c>
      <c r="P8" s="32">
        <v>1</v>
      </c>
      <c r="Q8" s="6">
        <f t="shared" si="0"/>
        <v>0.57692307692307687</v>
      </c>
      <c r="R8" s="30" t="str">
        <f>VLOOKUP(Q8,Reference!$B$133:$C$136,2,TRUE)</f>
        <v>Progressing</v>
      </c>
    </row>
    <row r="9" spans="2:19" x14ac:dyDescent="0.25">
      <c r="B9" s="7">
        <v>7</v>
      </c>
      <c r="C9" s="1" t="str">
        <f>Setup!B13</f>
        <v>Harry Carpenter</v>
      </c>
      <c r="D9" s="32">
        <v>2</v>
      </c>
      <c r="E9" s="32">
        <v>1</v>
      </c>
      <c r="F9" s="32">
        <v>2</v>
      </c>
      <c r="G9" s="32">
        <v>2</v>
      </c>
      <c r="H9" s="32">
        <v>2</v>
      </c>
      <c r="I9" s="32">
        <v>2</v>
      </c>
      <c r="J9" s="32">
        <v>2</v>
      </c>
      <c r="K9" s="32">
        <v>2</v>
      </c>
      <c r="L9" s="32">
        <v>1</v>
      </c>
      <c r="M9" s="32">
        <v>2</v>
      </c>
      <c r="N9" s="32">
        <v>2</v>
      </c>
      <c r="O9" s="32">
        <v>2</v>
      </c>
      <c r="P9" s="32">
        <v>1</v>
      </c>
      <c r="Q9" s="6">
        <f t="shared" si="0"/>
        <v>0.88461538461538458</v>
      </c>
      <c r="R9" s="30" t="str">
        <f>VLOOKUP(Q9,Reference!$B$133:$C$136,2,TRUE)</f>
        <v>Deep understanding</v>
      </c>
    </row>
    <row r="10" spans="2:19" x14ac:dyDescent="0.25">
      <c r="B10" s="7">
        <v>8</v>
      </c>
      <c r="C10" s="1" t="str">
        <f>Setup!B14</f>
        <v>Egbert Clarke</v>
      </c>
      <c r="D10" s="32">
        <v>1</v>
      </c>
      <c r="E10" s="32">
        <v>1</v>
      </c>
      <c r="F10" s="32">
        <v>1</v>
      </c>
      <c r="G10" s="32">
        <v>2</v>
      </c>
      <c r="H10" s="32">
        <v>1</v>
      </c>
      <c r="I10" s="32">
        <v>1</v>
      </c>
      <c r="J10" s="32">
        <v>1</v>
      </c>
      <c r="K10" s="32">
        <v>2</v>
      </c>
      <c r="L10" s="32">
        <v>1</v>
      </c>
      <c r="M10" s="32">
        <v>2</v>
      </c>
      <c r="N10" s="32">
        <v>0</v>
      </c>
      <c r="O10" s="32">
        <v>1</v>
      </c>
      <c r="P10" s="32">
        <v>1</v>
      </c>
      <c r="Q10" s="6">
        <f t="shared" si="0"/>
        <v>0.57692307692307687</v>
      </c>
      <c r="R10" s="30" t="str">
        <f>VLOOKUP(Q10,Reference!$B$133:$C$136,2,TRUE)</f>
        <v>Progressing</v>
      </c>
    </row>
    <row r="11" spans="2:19" x14ac:dyDescent="0.25">
      <c r="B11" s="7">
        <v>9</v>
      </c>
      <c r="C11" s="1" t="str">
        <f>Setup!B15</f>
        <v>Frank Dixon</v>
      </c>
      <c r="D11" s="32">
        <v>1</v>
      </c>
      <c r="E11" s="32">
        <v>2</v>
      </c>
      <c r="F11" s="32">
        <v>1</v>
      </c>
      <c r="G11" s="32">
        <v>2</v>
      </c>
      <c r="H11" s="32">
        <v>2</v>
      </c>
      <c r="I11" s="32">
        <v>1</v>
      </c>
      <c r="J11" s="32">
        <v>1</v>
      </c>
      <c r="K11" s="32">
        <v>2</v>
      </c>
      <c r="L11" s="32">
        <v>1</v>
      </c>
      <c r="M11" s="32">
        <v>2</v>
      </c>
      <c r="N11" s="32">
        <v>1</v>
      </c>
      <c r="O11" s="32">
        <v>1</v>
      </c>
      <c r="P11" s="32">
        <v>2</v>
      </c>
      <c r="Q11" s="6">
        <f t="shared" si="0"/>
        <v>0.73076923076923073</v>
      </c>
      <c r="R11" s="30" t="str">
        <f>VLOOKUP(Q11,Reference!$B$133:$C$136,2,TRUE)</f>
        <v>Good understanding</v>
      </c>
    </row>
    <row r="12" spans="2:19" x14ac:dyDescent="0.25">
      <c r="B12" s="7">
        <v>10</v>
      </c>
      <c r="C12" s="1" t="str">
        <f>Setup!B16</f>
        <v>Gavin Dyer</v>
      </c>
      <c r="D12" s="32">
        <v>1</v>
      </c>
      <c r="E12" s="32">
        <v>1</v>
      </c>
      <c r="F12" s="32">
        <v>1</v>
      </c>
      <c r="G12" s="32">
        <v>2</v>
      </c>
      <c r="H12" s="32">
        <v>1</v>
      </c>
      <c r="I12" s="32">
        <v>2</v>
      </c>
      <c r="J12" s="32">
        <v>2</v>
      </c>
      <c r="K12" s="32">
        <v>1</v>
      </c>
      <c r="L12" s="32">
        <v>1</v>
      </c>
      <c r="M12" s="32">
        <v>1</v>
      </c>
      <c r="N12" s="32">
        <v>0</v>
      </c>
      <c r="O12" s="32">
        <v>1</v>
      </c>
      <c r="P12" s="32">
        <v>1</v>
      </c>
      <c r="Q12" s="6">
        <f t="shared" si="0"/>
        <v>0.57692307692307687</v>
      </c>
      <c r="R12" s="30" t="str">
        <f>VLOOKUP(Q12,Reference!$B$133:$C$136,2,TRUE)</f>
        <v>Progressing</v>
      </c>
    </row>
    <row r="13" spans="2:19" x14ac:dyDescent="0.25">
      <c r="B13" s="7">
        <v>11</v>
      </c>
      <c r="C13" s="1" t="str">
        <f>Setup!B17</f>
        <v>Hannah Evans</v>
      </c>
      <c r="D13" s="32">
        <v>2</v>
      </c>
      <c r="E13" s="32">
        <v>1</v>
      </c>
      <c r="F13" s="32">
        <v>2</v>
      </c>
      <c r="G13" s="32">
        <v>2</v>
      </c>
      <c r="H13" s="32">
        <v>1</v>
      </c>
      <c r="I13" s="32">
        <v>1</v>
      </c>
      <c r="J13" s="32">
        <v>0</v>
      </c>
      <c r="K13" s="32">
        <v>2</v>
      </c>
      <c r="L13" s="32">
        <v>1</v>
      </c>
      <c r="M13" s="32">
        <v>1</v>
      </c>
      <c r="N13" s="32">
        <v>0</v>
      </c>
      <c r="O13" s="32">
        <v>2</v>
      </c>
      <c r="P13" s="32">
        <v>1</v>
      </c>
      <c r="Q13" s="6">
        <f t="shared" si="0"/>
        <v>0.61538461538461542</v>
      </c>
      <c r="R13" s="30" t="str">
        <f>VLOOKUP(Q13,Reference!$B$133:$C$136,2,TRUE)</f>
        <v>Good understanding</v>
      </c>
    </row>
    <row r="14" spans="2:19" x14ac:dyDescent="0.25">
      <c r="B14" s="7">
        <v>12</v>
      </c>
      <c r="C14" s="1" t="str">
        <f>Setup!B18</f>
        <v>Iona Flower</v>
      </c>
      <c r="D14" s="32">
        <v>1</v>
      </c>
      <c r="E14" s="32">
        <v>1</v>
      </c>
      <c r="F14" s="32">
        <v>1</v>
      </c>
      <c r="G14" s="32">
        <v>2</v>
      </c>
      <c r="H14" s="32">
        <v>1</v>
      </c>
      <c r="I14" s="32">
        <v>1</v>
      </c>
      <c r="J14" s="32">
        <v>1</v>
      </c>
      <c r="K14" s="32">
        <v>2</v>
      </c>
      <c r="L14" s="32">
        <v>2</v>
      </c>
      <c r="M14" s="32">
        <v>1</v>
      </c>
      <c r="N14" s="32">
        <v>0</v>
      </c>
      <c r="O14" s="32">
        <v>1</v>
      </c>
      <c r="P14" s="32">
        <v>1</v>
      </c>
      <c r="Q14" s="6">
        <f t="shared" si="0"/>
        <v>0.57692307692307687</v>
      </c>
      <c r="R14" s="30" t="str">
        <f>VLOOKUP(Q14,Reference!$B$133:$C$136,2,TRUE)</f>
        <v>Progressing</v>
      </c>
    </row>
    <row r="15" spans="2:19" x14ac:dyDescent="0.25">
      <c r="B15" s="7">
        <v>13</v>
      </c>
      <c r="C15" s="1" t="str">
        <f>Setup!B19</f>
        <v>Jack Harrington</v>
      </c>
      <c r="D15" s="32">
        <v>1</v>
      </c>
      <c r="E15" s="32">
        <v>1</v>
      </c>
      <c r="F15" s="32">
        <v>0</v>
      </c>
      <c r="G15" s="32">
        <v>0</v>
      </c>
      <c r="H15" s="32">
        <v>1</v>
      </c>
      <c r="I15" s="32">
        <v>0</v>
      </c>
      <c r="J15" s="32">
        <v>0</v>
      </c>
      <c r="K15" s="32">
        <v>1</v>
      </c>
      <c r="L15" s="32">
        <v>1</v>
      </c>
      <c r="M15" s="32">
        <v>0</v>
      </c>
      <c r="N15" s="32">
        <v>0</v>
      </c>
      <c r="O15" s="32">
        <v>1</v>
      </c>
      <c r="P15" s="32">
        <v>1</v>
      </c>
      <c r="Q15" s="6">
        <f t="shared" si="0"/>
        <v>0.26923076923076922</v>
      </c>
      <c r="R15" s="30" t="str">
        <f>VLOOKUP(Q15,Reference!$B$133:$C$136,2,TRUE)</f>
        <v>Getting started</v>
      </c>
    </row>
    <row r="16" spans="2:19" x14ac:dyDescent="0.25">
      <c r="B16" s="7">
        <v>14</v>
      </c>
      <c r="C16" s="1" t="str">
        <f>Setup!B20</f>
        <v>Kathy Harrison</v>
      </c>
      <c r="D16" s="32">
        <v>0</v>
      </c>
      <c r="E16" s="32">
        <v>2</v>
      </c>
      <c r="F16" s="32">
        <v>1</v>
      </c>
      <c r="G16" s="32">
        <v>1</v>
      </c>
      <c r="H16" s="32">
        <v>1</v>
      </c>
      <c r="I16" s="32">
        <v>2</v>
      </c>
      <c r="J16" s="32">
        <v>1</v>
      </c>
      <c r="K16" s="32">
        <v>2</v>
      </c>
      <c r="L16" s="32">
        <v>1</v>
      </c>
      <c r="M16" s="32">
        <v>0</v>
      </c>
      <c r="N16" s="32">
        <v>1</v>
      </c>
      <c r="O16" s="32">
        <v>0</v>
      </c>
      <c r="P16" s="32">
        <v>2</v>
      </c>
      <c r="Q16" s="6">
        <f t="shared" si="0"/>
        <v>0.53846153846153844</v>
      </c>
      <c r="R16" s="30" t="str">
        <f>VLOOKUP(Q16,Reference!$B$133:$C$136,2,TRUE)</f>
        <v>Progressing</v>
      </c>
    </row>
    <row r="17" spans="2:18" x14ac:dyDescent="0.25">
      <c r="B17" s="7">
        <v>15</v>
      </c>
      <c r="C17" s="1" t="str">
        <f>Setup!B21</f>
        <v>Lorna Hodder</v>
      </c>
      <c r="D17" s="32">
        <v>0</v>
      </c>
      <c r="E17" s="32">
        <v>1</v>
      </c>
      <c r="F17" s="32">
        <v>1</v>
      </c>
      <c r="G17" s="32">
        <v>2</v>
      </c>
      <c r="H17" s="32">
        <v>0</v>
      </c>
      <c r="I17" s="32">
        <v>0</v>
      </c>
      <c r="J17" s="32">
        <v>1</v>
      </c>
      <c r="K17" s="32">
        <v>1</v>
      </c>
      <c r="L17" s="32">
        <v>0</v>
      </c>
      <c r="M17" s="32">
        <v>0</v>
      </c>
      <c r="N17" s="32">
        <v>1</v>
      </c>
      <c r="O17" s="32">
        <v>0</v>
      </c>
      <c r="P17" s="32">
        <v>1</v>
      </c>
      <c r="Q17" s="6">
        <f t="shared" si="0"/>
        <v>0.30769230769230771</v>
      </c>
      <c r="R17" s="30" t="str">
        <f>VLOOKUP(Q17,Reference!$B$133:$C$136,2,TRUE)</f>
        <v>Progressing</v>
      </c>
    </row>
    <row r="18" spans="2:18" x14ac:dyDescent="0.25">
      <c r="B18" s="7">
        <v>16</v>
      </c>
      <c r="C18" s="1" t="str">
        <f>Setup!B22</f>
        <v>Melanie Holland</v>
      </c>
      <c r="D18" s="32">
        <v>1</v>
      </c>
      <c r="E18" s="32">
        <v>0</v>
      </c>
      <c r="F18" s="32">
        <v>1</v>
      </c>
      <c r="G18" s="32">
        <v>2</v>
      </c>
      <c r="H18" s="32">
        <v>2</v>
      </c>
      <c r="I18" s="32">
        <v>1</v>
      </c>
      <c r="J18" s="32">
        <v>1</v>
      </c>
      <c r="K18" s="32">
        <v>2</v>
      </c>
      <c r="L18" s="32">
        <v>1</v>
      </c>
      <c r="M18" s="32">
        <v>2</v>
      </c>
      <c r="N18" s="32">
        <v>2</v>
      </c>
      <c r="O18" s="32">
        <v>1</v>
      </c>
      <c r="P18" s="32">
        <v>0</v>
      </c>
      <c r="Q18" s="6">
        <f t="shared" si="0"/>
        <v>0.61538461538461542</v>
      </c>
      <c r="R18" s="30" t="str">
        <f>VLOOKUP(Q18,Reference!$B$133:$C$136,2,TRUE)</f>
        <v>Good understanding</v>
      </c>
    </row>
    <row r="19" spans="2:18" x14ac:dyDescent="0.25">
      <c r="B19" s="7">
        <v>17</v>
      </c>
      <c r="C19" s="1" t="str">
        <f>Setup!B23</f>
        <v>Neil Holloway</v>
      </c>
      <c r="D19" s="32">
        <v>1</v>
      </c>
      <c r="E19" s="32">
        <v>1</v>
      </c>
      <c r="F19" s="32">
        <v>1</v>
      </c>
      <c r="G19" s="32">
        <v>2</v>
      </c>
      <c r="H19" s="32">
        <v>1</v>
      </c>
      <c r="I19" s="32">
        <v>1</v>
      </c>
      <c r="J19" s="32">
        <v>1</v>
      </c>
      <c r="K19" s="32">
        <v>1</v>
      </c>
      <c r="L19" s="32">
        <v>1</v>
      </c>
      <c r="M19" s="32">
        <v>2</v>
      </c>
      <c r="N19" s="32">
        <v>0</v>
      </c>
      <c r="O19" s="32">
        <v>1</v>
      </c>
      <c r="P19" s="32">
        <v>1</v>
      </c>
      <c r="Q19" s="6">
        <f t="shared" si="0"/>
        <v>0.53846153846153844</v>
      </c>
      <c r="R19" s="30" t="str">
        <f>VLOOKUP(Q19,Reference!$B$133:$C$136,2,TRUE)</f>
        <v>Progressing</v>
      </c>
    </row>
    <row r="20" spans="2:18" x14ac:dyDescent="0.25">
      <c r="B20" s="7">
        <v>18</v>
      </c>
      <c r="C20" s="1" t="str">
        <f>Setup!B24</f>
        <v>Oona House</v>
      </c>
      <c r="D20" s="32">
        <v>2</v>
      </c>
      <c r="E20" s="32">
        <v>2</v>
      </c>
      <c r="F20" s="32">
        <v>2</v>
      </c>
      <c r="G20" s="32">
        <v>1</v>
      </c>
      <c r="H20" s="32">
        <v>1</v>
      </c>
      <c r="I20" s="32">
        <v>2</v>
      </c>
      <c r="J20" s="32">
        <v>2</v>
      </c>
      <c r="K20" s="32">
        <v>2</v>
      </c>
      <c r="L20" s="32">
        <v>2</v>
      </c>
      <c r="M20" s="32">
        <v>2</v>
      </c>
      <c r="N20" s="32">
        <v>0</v>
      </c>
      <c r="O20" s="32">
        <v>2</v>
      </c>
      <c r="P20" s="32">
        <v>2</v>
      </c>
      <c r="Q20" s="6">
        <f t="shared" si="0"/>
        <v>0.84615384615384615</v>
      </c>
      <c r="R20" s="30" t="str">
        <f>VLOOKUP(Q20,Reference!$B$133:$C$136,2,TRUE)</f>
        <v>Deep understanding</v>
      </c>
    </row>
    <row r="21" spans="2:18" x14ac:dyDescent="0.25">
      <c r="B21" s="7">
        <v>19</v>
      </c>
      <c r="C21" s="1" t="str">
        <f>Setup!B25</f>
        <v>Iris Jones</v>
      </c>
      <c r="D21" s="32">
        <v>1</v>
      </c>
      <c r="E21" s="32">
        <v>1</v>
      </c>
      <c r="F21" s="32">
        <v>1</v>
      </c>
      <c r="G21" s="32">
        <v>2</v>
      </c>
      <c r="H21" s="32">
        <v>1</v>
      </c>
      <c r="I21" s="32">
        <v>1</v>
      </c>
      <c r="J21" s="32">
        <v>1</v>
      </c>
      <c r="K21" s="32">
        <v>2</v>
      </c>
      <c r="L21" s="32">
        <v>1</v>
      </c>
      <c r="M21" s="32">
        <v>2</v>
      </c>
      <c r="N21" s="32">
        <v>0</v>
      </c>
      <c r="O21" s="32">
        <v>1</v>
      </c>
      <c r="P21" s="32">
        <v>1</v>
      </c>
      <c r="Q21" s="6">
        <f t="shared" si="0"/>
        <v>0.57692307692307687</v>
      </c>
      <c r="R21" s="30" t="str">
        <f>VLOOKUP(Q21,Reference!$B$133:$C$136,2,TRUE)</f>
        <v>Progressing</v>
      </c>
    </row>
    <row r="22" spans="2:18" x14ac:dyDescent="0.25">
      <c r="B22" s="7">
        <v>20</v>
      </c>
      <c r="C22" s="1" t="str">
        <f>Setup!B26</f>
        <v>Patrick Jones</v>
      </c>
      <c r="D22" s="32">
        <v>2</v>
      </c>
      <c r="E22" s="32">
        <v>1</v>
      </c>
      <c r="F22" s="32">
        <v>2</v>
      </c>
      <c r="G22" s="32">
        <v>1</v>
      </c>
      <c r="H22" s="32">
        <v>2</v>
      </c>
      <c r="I22" s="32">
        <v>2</v>
      </c>
      <c r="J22" s="32">
        <v>0</v>
      </c>
      <c r="K22" s="32">
        <v>2</v>
      </c>
      <c r="L22" s="32">
        <v>2</v>
      </c>
      <c r="M22" s="32">
        <v>1</v>
      </c>
      <c r="N22" s="32">
        <v>0</v>
      </c>
      <c r="O22" s="32">
        <v>2</v>
      </c>
      <c r="P22" s="32">
        <v>1</v>
      </c>
      <c r="Q22" s="6">
        <f t="shared" si="0"/>
        <v>0.69230769230769229</v>
      </c>
      <c r="R22" s="30" t="str">
        <f>VLOOKUP(Q22,Reference!$B$133:$C$136,2,TRUE)</f>
        <v>Good understanding</v>
      </c>
    </row>
    <row r="23" spans="2:18" x14ac:dyDescent="0.25">
      <c r="B23" s="7">
        <v>21</v>
      </c>
      <c r="C23" s="1" t="str">
        <f>Setup!B27</f>
        <v>Quentin King</v>
      </c>
      <c r="D23" s="32">
        <v>1</v>
      </c>
      <c r="E23" s="32">
        <v>2</v>
      </c>
      <c r="F23" s="32">
        <v>1</v>
      </c>
      <c r="G23" s="32">
        <v>2</v>
      </c>
      <c r="H23" s="32">
        <v>1</v>
      </c>
      <c r="I23" s="32">
        <v>1</v>
      </c>
      <c r="J23" s="32">
        <v>2</v>
      </c>
      <c r="K23" s="32">
        <v>2</v>
      </c>
      <c r="L23" s="32">
        <v>1</v>
      </c>
      <c r="M23" s="32">
        <v>2</v>
      </c>
      <c r="N23" s="32">
        <v>0</v>
      </c>
      <c r="O23" s="32">
        <v>1</v>
      </c>
      <c r="P23" s="32">
        <v>2</v>
      </c>
      <c r="Q23" s="6">
        <f t="shared" si="0"/>
        <v>0.69230769230769229</v>
      </c>
      <c r="R23" s="30" t="str">
        <f>VLOOKUP(Q23,Reference!$B$133:$C$136,2,TRUE)</f>
        <v>Good understanding</v>
      </c>
    </row>
    <row r="24" spans="2:18" x14ac:dyDescent="0.25">
      <c r="B24" s="7">
        <v>22</v>
      </c>
      <c r="C24" s="1" t="str">
        <f>Setup!B28</f>
        <v>Robert Lamb</v>
      </c>
      <c r="D24" s="32">
        <v>0</v>
      </c>
      <c r="E24" s="32">
        <v>0</v>
      </c>
      <c r="F24" s="32">
        <v>2</v>
      </c>
      <c r="G24" s="32">
        <v>2</v>
      </c>
      <c r="H24" s="32">
        <v>1</v>
      </c>
      <c r="I24" s="32">
        <v>0</v>
      </c>
      <c r="J24" s="32">
        <v>1</v>
      </c>
      <c r="K24" s="32">
        <v>2</v>
      </c>
      <c r="L24" s="32">
        <v>1</v>
      </c>
      <c r="M24" s="32">
        <v>2</v>
      </c>
      <c r="N24" s="32">
        <v>0</v>
      </c>
      <c r="O24" s="32">
        <v>0</v>
      </c>
      <c r="P24" s="32">
        <v>0</v>
      </c>
      <c r="Q24" s="6">
        <f t="shared" si="0"/>
        <v>0.42307692307692307</v>
      </c>
      <c r="R24" s="30" t="str">
        <f>VLOOKUP(Q24,Reference!$B$133:$C$136,2,TRUE)</f>
        <v>Progressing</v>
      </c>
    </row>
    <row r="25" spans="2:18" x14ac:dyDescent="0.25">
      <c r="B25" s="7">
        <v>23</v>
      </c>
      <c r="C25" s="1" t="str">
        <f>Setup!B29</f>
        <v>Sarah Malone</v>
      </c>
      <c r="D25" s="32">
        <v>1</v>
      </c>
      <c r="E25" s="32">
        <v>1</v>
      </c>
      <c r="F25" s="32">
        <v>1</v>
      </c>
      <c r="G25" s="32">
        <v>2</v>
      </c>
      <c r="H25" s="32">
        <v>1</v>
      </c>
      <c r="I25" s="32">
        <v>1</v>
      </c>
      <c r="J25" s="32">
        <v>1</v>
      </c>
      <c r="K25" s="32">
        <v>1</v>
      </c>
      <c r="L25" s="32">
        <v>0</v>
      </c>
      <c r="M25" s="32">
        <v>1</v>
      </c>
      <c r="N25" s="32">
        <v>1</v>
      </c>
      <c r="O25" s="32">
        <v>1</v>
      </c>
      <c r="P25" s="32">
        <v>1</v>
      </c>
      <c r="Q25" s="6">
        <f t="shared" si="0"/>
        <v>0.5</v>
      </c>
      <c r="R25" s="30" t="str">
        <f>VLOOKUP(Q25,Reference!$B$133:$C$136,2,TRUE)</f>
        <v>Progressing</v>
      </c>
    </row>
    <row r="26" spans="2:18" x14ac:dyDescent="0.25">
      <c r="B26" s="7">
        <v>24</v>
      </c>
      <c r="C26" s="1" t="str">
        <f>Setup!B30</f>
        <v>Ted Newton</v>
      </c>
      <c r="D26" s="32">
        <v>1</v>
      </c>
      <c r="E26" s="32">
        <v>2</v>
      </c>
      <c r="F26" s="32">
        <v>2</v>
      </c>
      <c r="G26" s="32">
        <v>1</v>
      </c>
      <c r="H26" s="32">
        <v>1</v>
      </c>
      <c r="I26" s="32">
        <v>1</v>
      </c>
      <c r="J26" s="32">
        <v>1</v>
      </c>
      <c r="K26" s="32">
        <v>2</v>
      </c>
      <c r="L26" s="32">
        <v>1</v>
      </c>
      <c r="M26" s="32">
        <v>1</v>
      </c>
      <c r="N26" s="32">
        <v>2</v>
      </c>
      <c r="O26" s="32">
        <v>1</v>
      </c>
      <c r="P26" s="32">
        <v>2</v>
      </c>
      <c r="Q26" s="6">
        <f t="shared" si="0"/>
        <v>0.69230769230769229</v>
      </c>
      <c r="R26" s="30" t="str">
        <f>VLOOKUP(Q26,Reference!$B$133:$C$136,2,TRUE)</f>
        <v>Good understanding</v>
      </c>
    </row>
    <row r="27" spans="2:18" x14ac:dyDescent="0.25">
      <c r="B27" s="7">
        <v>25</v>
      </c>
      <c r="C27" s="1" t="str">
        <f>Setup!B31</f>
        <v>Ursula Powell</v>
      </c>
      <c r="D27" s="32">
        <v>2</v>
      </c>
      <c r="E27" s="32">
        <v>1</v>
      </c>
      <c r="F27" s="32">
        <v>2</v>
      </c>
      <c r="G27" s="32">
        <v>2</v>
      </c>
      <c r="H27" s="32">
        <v>2</v>
      </c>
      <c r="I27" s="32">
        <v>1</v>
      </c>
      <c r="J27" s="32">
        <v>2</v>
      </c>
      <c r="K27" s="32">
        <v>2</v>
      </c>
      <c r="L27" s="32">
        <v>1</v>
      </c>
      <c r="M27" s="32">
        <v>0</v>
      </c>
      <c r="N27" s="32">
        <v>1</v>
      </c>
      <c r="O27" s="32">
        <v>2</v>
      </c>
      <c r="P27" s="32">
        <v>1</v>
      </c>
      <c r="Q27" s="6">
        <f t="shared" si="0"/>
        <v>0.73076923076923073</v>
      </c>
      <c r="R27" s="30" t="str">
        <f>VLOOKUP(Q27,Reference!$B$133:$C$136,2,TRUE)</f>
        <v>Good understanding</v>
      </c>
    </row>
    <row r="28" spans="2:18" x14ac:dyDescent="0.25">
      <c r="B28" s="7">
        <v>26</v>
      </c>
      <c r="C28" s="1" t="str">
        <f>Setup!B32</f>
        <v>Vanessa Quentin</v>
      </c>
      <c r="D28" s="32">
        <v>1</v>
      </c>
      <c r="E28" s="32">
        <v>2</v>
      </c>
      <c r="F28" s="32">
        <v>1</v>
      </c>
      <c r="G28" s="32">
        <v>0</v>
      </c>
      <c r="H28" s="32">
        <v>1</v>
      </c>
      <c r="I28" s="32">
        <v>2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1</v>
      </c>
      <c r="P28" s="32">
        <v>2</v>
      </c>
      <c r="Q28" s="6">
        <f t="shared" si="0"/>
        <v>0.57692307692307687</v>
      </c>
      <c r="R28" s="30" t="str">
        <f>VLOOKUP(Q28,Reference!$B$133:$C$136,2,TRUE)</f>
        <v>Progressing</v>
      </c>
    </row>
    <row r="29" spans="2:18" x14ac:dyDescent="0.25">
      <c r="B29" s="7">
        <v>27</v>
      </c>
      <c r="C29" s="1" t="str">
        <f>Setup!B33</f>
        <v>Wally Robson</v>
      </c>
      <c r="D29" s="32">
        <v>2</v>
      </c>
      <c r="E29" s="32">
        <v>1</v>
      </c>
      <c r="F29" s="32">
        <v>2</v>
      </c>
      <c r="G29" s="32">
        <v>2</v>
      </c>
      <c r="H29" s="32">
        <v>1</v>
      </c>
      <c r="I29" s="32">
        <v>1</v>
      </c>
      <c r="J29" s="32">
        <v>1</v>
      </c>
      <c r="K29" s="32">
        <v>1</v>
      </c>
      <c r="L29" s="32">
        <v>2</v>
      </c>
      <c r="M29" s="32">
        <v>1</v>
      </c>
      <c r="N29" s="32">
        <v>0</v>
      </c>
      <c r="O29" s="32">
        <v>2</v>
      </c>
      <c r="P29" s="32">
        <v>1</v>
      </c>
      <c r="Q29" s="6">
        <f t="shared" si="0"/>
        <v>0.65384615384615385</v>
      </c>
      <c r="R29" s="30" t="str">
        <f>VLOOKUP(Q29,Reference!$B$133:$C$136,2,TRUE)</f>
        <v>Good understanding</v>
      </c>
    </row>
    <row r="30" spans="2:18" x14ac:dyDescent="0.25">
      <c r="B30" s="7">
        <v>28</v>
      </c>
      <c r="C30" s="1" t="str">
        <f>Setup!B34</f>
        <v>Xavier Smith</v>
      </c>
      <c r="D30" s="32">
        <v>1</v>
      </c>
      <c r="E30" s="32">
        <v>0</v>
      </c>
      <c r="F30" s="32">
        <v>1</v>
      </c>
      <c r="G30" s="32">
        <v>2</v>
      </c>
      <c r="H30" s="32">
        <v>2</v>
      </c>
      <c r="I30" s="32">
        <v>1</v>
      </c>
      <c r="J30" s="32">
        <v>1</v>
      </c>
      <c r="K30" s="32">
        <v>2</v>
      </c>
      <c r="L30" s="32">
        <v>1</v>
      </c>
      <c r="M30" s="32">
        <v>2</v>
      </c>
      <c r="N30" s="32">
        <v>0</v>
      </c>
      <c r="O30" s="32">
        <v>1</v>
      </c>
      <c r="P30" s="32">
        <v>0</v>
      </c>
      <c r="Q30" s="6">
        <f t="shared" si="0"/>
        <v>0.53846153846153844</v>
      </c>
      <c r="R30" s="30" t="str">
        <f>VLOOKUP(Q30,Reference!$B$133:$C$136,2,TRUE)</f>
        <v>Progressing</v>
      </c>
    </row>
    <row r="31" spans="2:18" x14ac:dyDescent="0.25">
      <c r="B31" s="7">
        <v>29</v>
      </c>
      <c r="C31" s="1" t="str">
        <f>Setup!B35</f>
        <v>Yvette Thomas</v>
      </c>
      <c r="D31" s="32">
        <v>1</v>
      </c>
      <c r="E31" s="32">
        <v>1</v>
      </c>
      <c r="F31" s="32">
        <v>1</v>
      </c>
      <c r="G31" s="32">
        <v>2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2</v>
      </c>
      <c r="N31" s="32">
        <v>0</v>
      </c>
      <c r="O31" s="32">
        <v>1</v>
      </c>
      <c r="P31" s="32">
        <v>1</v>
      </c>
      <c r="Q31" s="6">
        <f t="shared" si="0"/>
        <v>0.53846153846153844</v>
      </c>
      <c r="R31" s="30" t="str">
        <f>VLOOKUP(Q31,Reference!$B$133:$C$136,2,TRUE)</f>
        <v>Progressing</v>
      </c>
    </row>
    <row r="32" spans="2:18" x14ac:dyDescent="0.25">
      <c r="B32" s="7">
        <v>30</v>
      </c>
      <c r="C32" s="1" t="str">
        <f>Setup!B36</f>
        <v>Zoe Vaughan</v>
      </c>
      <c r="D32" s="32">
        <v>2</v>
      </c>
      <c r="E32" s="32">
        <v>2</v>
      </c>
      <c r="F32" s="32">
        <v>2</v>
      </c>
      <c r="G32" s="32">
        <v>1</v>
      </c>
      <c r="H32" s="32">
        <v>1</v>
      </c>
      <c r="I32" s="32">
        <v>2</v>
      </c>
      <c r="J32" s="32">
        <v>2</v>
      </c>
      <c r="K32" s="32">
        <v>2</v>
      </c>
      <c r="L32" s="32">
        <v>2</v>
      </c>
      <c r="M32" s="32">
        <v>2</v>
      </c>
      <c r="N32" s="32">
        <v>1</v>
      </c>
      <c r="O32" s="32">
        <v>2</v>
      </c>
      <c r="P32" s="32">
        <v>2</v>
      </c>
      <c r="Q32" s="6">
        <f t="shared" si="0"/>
        <v>0.88461538461538458</v>
      </c>
      <c r="R32" s="30" t="str">
        <f>VLOOKUP(Q32,Reference!$B$133:$C$136,2,TRUE)</f>
        <v>Deep understanding</v>
      </c>
    </row>
    <row r="33" spans="2:18" x14ac:dyDescent="0.25">
      <c r="B33" s="7">
        <v>31</v>
      </c>
      <c r="C33" s="1" t="str">
        <f>Setup!B37</f>
        <v>Arnold Wallace</v>
      </c>
      <c r="D33" s="32">
        <v>2</v>
      </c>
      <c r="E33" s="32">
        <v>2</v>
      </c>
      <c r="F33" s="32">
        <v>1</v>
      </c>
      <c r="G33" s="32">
        <v>0</v>
      </c>
      <c r="H33" s="32">
        <v>0</v>
      </c>
      <c r="I33" s="32">
        <v>2</v>
      </c>
      <c r="J33" s="32">
        <v>1</v>
      </c>
      <c r="K33" s="32">
        <v>2</v>
      </c>
      <c r="L33" s="32">
        <v>2</v>
      </c>
      <c r="M33" s="32">
        <v>1</v>
      </c>
      <c r="N33" s="32">
        <v>0</v>
      </c>
      <c r="O33" s="32">
        <v>2</v>
      </c>
      <c r="P33" s="32">
        <v>2</v>
      </c>
      <c r="Q33" s="6">
        <f t="shared" si="0"/>
        <v>0.65384615384615385</v>
      </c>
      <c r="R33" s="30" t="str">
        <f>VLOOKUP(Q33,Reference!$B$133:$C$136,2,TRUE)</f>
        <v>Good understanding</v>
      </c>
    </row>
    <row r="34" spans="2:18" x14ac:dyDescent="0.25">
      <c r="B34" s="7">
        <v>32</v>
      </c>
      <c r="C34" s="1" t="str">
        <f>Setup!B38</f>
        <v>Bob Williams</v>
      </c>
      <c r="D34" s="32">
        <v>1</v>
      </c>
      <c r="E34" s="32">
        <v>1</v>
      </c>
      <c r="F34" s="32">
        <v>1</v>
      </c>
      <c r="G34" s="32">
        <v>2</v>
      </c>
      <c r="H34" s="32">
        <v>1</v>
      </c>
      <c r="I34" s="32">
        <v>2</v>
      </c>
      <c r="J34" s="32">
        <v>1</v>
      </c>
      <c r="K34" s="32">
        <v>1</v>
      </c>
      <c r="L34" s="32">
        <v>1</v>
      </c>
      <c r="M34" s="32">
        <v>1</v>
      </c>
      <c r="N34" s="32">
        <v>0</v>
      </c>
      <c r="O34" s="32">
        <v>1</v>
      </c>
      <c r="P34" s="32">
        <v>1</v>
      </c>
      <c r="Q34" s="6">
        <f t="shared" si="0"/>
        <v>0.53846153846153844</v>
      </c>
      <c r="R34" s="30" t="str">
        <f>VLOOKUP(Q34,Reference!$B$133:$C$136,2,TRUE)</f>
        <v>Progressing</v>
      </c>
    </row>
    <row r="35" spans="2:18" x14ac:dyDescent="0.25">
      <c r="B35" s="7">
        <v>33</v>
      </c>
      <c r="C35" s="1" t="str">
        <f>Setup!B39</f>
        <v>Cerys Xia</v>
      </c>
      <c r="D35" s="32">
        <v>1</v>
      </c>
      <c r="E35" s="32">
        <v>2</v>
      </c>
      <c r="F35" s="32">
        <v>2</v>
      </c>
      <c r="G35" s="32">
        <v>2</v>
      </c>
      <c r="H35" s="32">
        <v>1</v>
      </c>
      <c r="I35" s="32">
        <v>1</v>
      </c>
      <c r="J35" s="32">
        <v>1</v>
      </c>
      <c r="K35" s="32">
        <v>2</v>
      </c>
      <c r="L35" s="32">
        <v>1</v>
      </c>
      <c r="M35" s="32">
        <v>1</v>
      </c>
      <c r="N35" s="32">
        <v>0</v>
      </c>
      <c r="O35" s="32">
        <v>1</v>
      </c>
      <c r="P35" s="32">
        <v>2</v>
      </c>
      <c r="Q35" s="6">
        <f t="shared" si="0"/>
        <v>0.65384615384615385</v>
      </c>
      <c r="R35" s="30" t="str">
        <f>VLOOKUP(Q35,Reference!$B$133:$C$136,2,TRUE)</f>
        <v>Good understanding</v>
      </c>
    </row>
    <row r="36" spans="2:18" x14ac:dyDescent="0.25">
      <c r="B36" s="7">
        <v>34</v>
      </c>
      <c r="C36" s="1" t="str">
        <f>Setup!B40</f>
        <v>Donald Yardley</v>
      </c>
      <c r="D36" s="32">
        <v>1</v>
      </c>
      <c r="E36" s="32">
        <v>1</v>
      </c>
      <c r="F36" s="32">
        <v>1</v>
      </c>
      <c r="G36" s="32">
        <v>2</v>
      </c>
      <c r="H36" s="32">
        <v>2</v>
      </c>
      <c r="I36" s="32">
        <v>1</v>
      </c>
      <c r="J36" s="32">
        <v>2</v>
      </c>
      <c r="K36" s="32">
        <v>2</v>
      </c>
      <c r="L36" s="32">
        <v>1</v>
      </c>
      <c r="M36" s="32">
        <v>1</v>
      </c>
      <c r="N36" s="32">
        <v>1</v>
      </c>
      <c r="O36" s="32">
        <v>1</v>
      </c>
      <c r="P36" s="32">
        <v>1</v>
      </c>
      <c r="Q36" s="6">
        <f t="shared" si="0"/>
        <v>0.65384615384615385</v>
      </c>
      <c r="R36" s="30" t="str">
        <f>VLOOKUP(Q36,Reference!$B$133:$C$136,2,TRUE)</f>
        <v>Good understanding</v>
      </c>
    </row>
    <row r="37" spans="2:18" x14ac:dyDescent="0.25">
      <c r="B37" s="7">
        <v>35</v>
      </c>
      <c r="C37" s="1" t="str">
        <f>Setup!B41</f>
        <v>Edward Zephaniah</v>
      </c>
      <c r="D37" s="32">
        <v>2</v>
      </c>
      <c r="E37" s="32">
        <v>1</v>
      </c>
      <c r="F37" s="32">
        <v>1</v>
      </c>
      <c r="G37" s="32">
        <v>2</v>
      </c>
      <c r="H37" s="32">
        <v>2</v>
      </c>
      <c r="I37" s="32">
        <v>2</v>
      </c>
      <c r="J37" s="32">
        <v>1</v>
      </c>
      <c r="K37" s="32">
        <v>2</v>
      </c>
      <c r="L37" s="32">
        <v>1</v>
      </c>
      <c r="M37" s="32">
        <v>1</v>
      </c>
      <c r="N37" s="32">
        <v>1</v>
      </c>
      <c r="O37" s="32">
        <v>2</v>
      </c>
      <c r="P37" s="32">
        <v>1</v>
      </c>
      <c r="Q37" s="6">
        <f t="shared" si="0"/>
        <v>0.73076923076923073</v>
      </c>
      <c r="R37" s="30" t="str">
        <f>VLOOKUP(Q37,Reference!$B$133:$C$136,2,TRUE)</f>
        <v>Good understanding</v>
      </c>
    </row>
    <row r="38" spans="2:18" x14ac:dyDescent="0.25">
      <c r="B38" s="1"/>
      <c r="C38" s="4" t="s">
        <v>14</v>
      </c>
      <c r="D38" s="6">
        <f t="shared" ref="D38:P38" si="1">SUM(D3:D37)/(2*COUNTA($C3:$C36))</f>
        <v>0.63235294117647056</v>
      </c>
      <c r="E38" s="6">
        <f t="shared" si="1"/>
        <v>0.6470588235294118</v>
      </c>
      <c r="F38" s="6">
        <f t="shared" si="1"/>
        <v>0.67647058823529416</v>
      </c>
      <c r="G38" s="6">
        <f t="shared" si="1"/>
        <v>0.83823529411764708</v>
      </c>
      <c r="H38" s="6">
        <f t="shared" si="1"/>
        <v>0.6029411764705882</v>
      </c>
      <c r="I38" s="6">
        <f t="shared" si="1"/>
        <v>0.63235294117647056</v>
      </c>
      <c r="J38" s="6">
        <f t="shared" si="1"/>
        <v>0.61764705882352944</v>
      </c>
      <c r="K38" s="6">
        <f t="shared" si="1"/>
        <v>0.86764705882352944</v>
      </c>
      <c r="L38" s="6">
        <f t="shared" si="1"/>
        <v>0.58823529411764708</v>
      </c>
      <c r="M38" s="6">
        <f t="shared" si="1"/>
        <v>0.6029411764705882</v>
      </c>
      <c r="N38" s="6">
        <f t="shared" si="1"/>
        <v>0.29411764705882354</v>
      </c>
      <c r="O38" s="6">
        <f t="shared" si="1"/>
        <v>0.63235294117647056</v>
      </c>
      <c r="P38" s="6">
        <f t="shared" si="1"/>
        <v>0.6470588235294118</v>
      </c>
      <c r="Q38" s="7"/>
      <c r="R38" s="1"/>
    </row>
  </sheetData>
  <sheetProtection sheet="1" objects="1" scenarios="1" selectLockedCells="1"/>
  <sortState ref="T3:T30">
    <sortCondition ref="T3"/>
  </sortState>
  <conditionalFormatting sqref="D3:P37">
    <cfRule type="containsText" dxfId="12" priority="12" operator="containsText" text="2">
      <formula>NOT(ISERROR(SEARCH("2",D3)))</formula>
    </cfRule>
    <cfRule type="containsText" dxfId="11" priority="13" operator="containsText" text="1">
      <formula>NOT(ISERROR(SEARCH("1",D3)))</formula>
    </cfRule>
    <cfRule type="containsText" dxfId="10" priority="14" operator="containsText" text="0">
      <formula>NOT(ISERROR(SEARCH("0",D3)))</formula>
    </cfRule>
  </conditionalFormatting>
  <conditionalFormatting sqref="D38:P38 Q3:Q37">
    <cfRule type="cellIs" dxfId="9" priority="1" stopIfTrue="1" operator="greaterThanOrEqual">
      <formula>0.8</formula>
    </cfRule>
    <cfRule type="cellIs" dxfId="8" priority="2" stopIfTrue="1" operator="greaterThanOrEqual">
      <formula>0.6</formula>
    </cfRule>
    <cfRule type="cellIs" dxfId="7" priority="3" stopIfTrue="1" operator="greaterThanOrEqual">
      <formula>0.3</formula>
    </cfRule>
    <cfRule type="cellIs" dxfId="6" priority="4" stopIfTrue="1" operator="lessThan">
      <formula>0.3</formula>
    </cfRule>
  </conditionalFormatting>
  <dataValidations count="1">
    <dataValidation type="whole" allowBlank="1" showInputMessage="1" showErrorMessage="1" sqref="D3:P37">
      <formula1>0</formula1>
      <formula2>2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P2" sqref="P2"/>
    </sheetView>
  </sheetViews>
  <sheetFormatPr defaultColWidth="10.875" defaultRowHeight="15.75" x14ac:dyDescent="0.25"/>
  <cols>
    <col min="1" max="1" width="3.375" style="18" customWidth="1"/>
    <col min="2" max="4" width="10.875" style="18" hidden="1" customWidth="1"/>
    <col min="5" max="5" width="7" style="18" customWidth="1"/>
    <col min="6" max="6" width="5.875" style="18" hidden="1" customWidth="1"/>
    <col min="7" max="7" width="14.125" style="18" customWidth="1"/>
    <col min="8" max="11" width="10.875" style="18"/>
    <col min="12" max="13" width="10.875" style="18" customWidth="1"/>
    <col min="14" max="15" width="10.875" style="18"/>
    <col min="16" max="16" width="9" style="18" customWidth="1"/>
    <col min="17" max="16384" width="10.875" style="18"/>
  </cols>
  <sheetData>
    <row r="1" spans="2:16" ht="8.1" customHeight="1" x14ac:dyDescent="0.25"/>
    <row r="2" spans="2:16" ht="24.95" customHeight="1" x14ac:dyDescent="0.25">
      <c r="E2" s="20" t="str">
        <f>VLOOKUP(P2,Tracker!B3:C37,2,FALSE)</f>
        <v>Quentin King</v>
      </c>
      <c r="G2" s="20"/>
      <c r="O2" s="22" t="s">
        <v>265</v>
      </c>
      <c r="P2" s="31">
        <v>21</v>
      </c>
    </row>
    <row r="3" spans="2:16" ht="24.95" customHeight="1" x14ac:dyDescent="0.25">
      <c r="E3" s="23" t="s">
        <v>263</v>
      </c>
      <c r="F3" s="20"/>
      <c r="G3" s="20"/>
      <c r="O3" s="22" t="s">
        <v>264</v>
      </c>
      <c r="P3" s="25">
        <f>Setup!D3</f>
        <v>7</v>
      </c>
    </row>
    <row r="4" spans="2:16" ht="24.95" customHeight="1" x14ac:dyDescent="0.25">
      <c r="P4" s="28" t="str">
        <f>CONCATENATE("Status: ",VLOOKUP(P2,Tracker!B3:R37,17,FALSE))</f>
        <v>Status: Good understanding</v>
      </c>
    </row>
    <row r="5" spans="2:16" ht="24" customHeight="1" x14ac:dyDescent="0.25">
      <c r="B5" s="21">
        <f t="shared" ref="B5:B17" si="0">$P$3</f>
        <v>7</v>
      </c>
      <c r="C5" s="21" t="s">
        <v>266</v>
      </c>
      <c r="D5" s="21">
        <v>1</v>
      </c>
      <c r="E5" s="19" t="str">
        <f>CONCATENATE(B5,C5,D5)</f>
        <v>7M1</v>
      </c>
      <c r="F5" s="19">
        <f>VLOOKUP(P$2,Tracker!B$3:P$37,D5+2,FALSE)</f>
        <v>1</v>
      </c>
      <c r="G5" s="18" t="str">
        <f>VLOOKUP(E5,Reference!$B$2:$C$131,2,FALSE)</f>
        <v xml:space="preserve"> Use positive integer powers and associated real roots</v>
      </c>
    </row>
    <row r="6" spans="2:16" ht="24" customHeight="1" x14ac:dyDescent="0.25">
      <c r="B6" s="21">
        <f t="shared" si="0"/>
        <v>7</v>
      </c>
      <c r="C6" s="21" t="s">
        <v>266</v>
      </c>
      <c r="D6" s="21">
        <v>2</v>
      </c>
      <c r="E6" s="19" t="str">
        <f t="shared" ref="E6:E17" si="1">CONCATENATE(B6,C6,D6)</f>
        <v>7M2</v>
      </c>
      <c r="F6" s="19">
        <f>VLOOKUP(P$2,Tracker!B$3:P$37,D6+2,FALSE)</f>
        <v>2</v>
      </c>
      <c r="G6" s="18" t="str">
        <f>VLOOKUP(E6,Reference!$B$2:$C$131,2,FALSE)</f>
        <v xml:space="preserve"> Apply the four operations with decimal numbers</v>
      </c>
    </row>
    <row r="7" spans="2:16" ht="24" customHeight="1" x14ac:dyDescent="0.25">
      <c r="B7" s="21">
        <f t="shared" si="0"/>
        <v>7</v>
      </c>
      <c r="C7" s="21" t="s">
        <v>266</v>
      </c>
      <c r="D7" s="21">
        <v>3</v>
      </c>
      <c r="E7" s="19" t="str">
        <f t="shared" si="1"/>
        <v>7M3</v>
      </c>
      <c r="F7" s="19">
        <f>VLOOKUP(P$2,Tracker!B$3:P$37,D7+2,FALSE)</f>
        <v>1</v>
      </c>
      <c r="G7" s="18" t="str">
        <f>VLOOKUP(E7,Reference!$B$2:$C$131,2,FALSE)</f>
        <v xml:space="preserve"> Write a quantity as a fraction or percentage of another</v>
      </c>
    </row>
    <row r="8" spans="2:16" ht="24" customHeight="1" x14ac:dyDescent="0.25">
      <c r="B8" s="21">
        <f t="shared" si="0"/>
        <v>7</v>
      </c>
      <c r="C8" s="21" t="s">
        <v>266</v>
      </c>
      <c r="D8" s="21">
        <v>4</v>
      </c>
      <c r="E8" s="19" t="str">
        <f t="shared" si="1"/>
        <v>7M4</v>
      </c>
      <c r="F8" s="19">
        <f>VLOOKUP(P$2,Tracker!B$3:P$37,D8+2,FALSE)</f>
        <v>2</v>
      </c>
      <c r="G8" s="18" t="str">
        <f>VLOOKUP(E8,Reference!$B$2:$C$131,2,FALSE)</f>
        <v xml:space="preserve"> Use multiplicative reasoning to interpret percentage change</v>
      </c>
    </row>
    <row r="9" spans="2:16" ht="24" customHeight="1" x14ac:dyDescent="0.25">
      <c r="B9" s="21">
        <f t="shared" si="0"/>
        <v>7</v>
      </c>
      <c r="C9" s="21" t="s">
        <v>266</v>
      </c>
      <c r="D9" s="21">
        <v>5</v>
      </c>
      <c r="E9" s="19" t="str">
        <f t="shared" si="1"/>
        <v>7M5</v>
      </c>
      <c r="F9" s="19">
        <f>VLOOKUP(P$2,Tracker!B$3:P$37,D9+2,FALSE)</f>
        <v>1</v>
      </c>
      <c r="G9" s="18" t="str">
        <f>VLOOKUP(E9,Reference!$B$2:$C$131,2,FALSE)</f>
        <v xml:space="preserve"> Add, subtract, multiply and divide with fractions and mixed numbers</v>
      </c>
    </row>
    <row r="10" spans="2:16" ht="24" customHeight="1" x14ac:dyDescent="0.25">
      <c r="B10" s="21">
        <f t="shared" si="0"/>
        <v>7</v>
      </c>
      <c r="C10" s="21" t="s">
        <v>266</v>
      </c>
      <c r="D10" s="21">
        <v>6</v>
      </c>
      <c r="E10" s="19" t="str">
        <f t="shared" si="1"/>
        <v>7M6</v>
      </c>
      <c r="F10" s="19">
        <f>VLOOKUP(P$2,Tracker!B$3:P$37,D10+2,FALSE)</f>
        <v>1</v>
      </c>
      <c r="G10" s="18" t="str">
        <f>VLOOKUP(E10,Reference!$B$2:$C$131,2,FALSE)</f>
        <v xml:space="preserve"> Check calculations using approximation, estimation or inverse operations</v>
      </c>
    </row>
    <row r="11" spans="2:16" ht="24" customHeight="1" x14ac:dyDescent="0.25">
      <c r="B11" s="21">
        <f t="shared" si="0"/>
        <v>7</v>
      </c>
      <c r="C11" s="21" t="s">
        <v>266</v>
      </c>
      <c r="D11" s="21">
        <v>7</v>
      </c>
      <c r="E11" s="19" t="str">
        <f t="shared" si="1"/>
        <v>7M7</v>
      </c>
      <c r="F11" s="19">
        <f>VLOOKUP(P$2,Tracker!B$3:P$37,D11+2,FALSE)</f>
        <v>2</v>
      </c>
      <c r="G11" s="18" t="str">
        <f>VLOOKUP(E11,Reference!$B$2:$C$131,2,FALSE)</f>
        <v xml:space="preserve"> Simplify and manipulate expressions by collecting like terms</v>
      </c>
    </row>
    <row r="12" spans="2:16" ht="24" customHeight="1" x14ac:dyDescent="0.25">
      <c r="B12" s="21">
        <f t="shared" si="0"/>
        <v>7</v>
      </c>
      <c r="C12" s="21" t="s">
        <v>266</v>
      </c>
      <c r="D12" s="21">
        <v>8</v>
      </c>
      <c r="E12" s="19" t="str">
        <f t="shared" si="1"/>
        <v>7M8</v>
      </c>
      <c r="F12" s="19">
        <f>VLOOKUP(P$2,Tracker!B$3:P$37,D12+2,FALSE)</f>
        <v>2</v>
      </c>
      <c r="G12" s="18" t="str">
        <f>VLOOKUP(E12,Reference!$B$2:$C$131,2,FALSE)</f>
        <v xml:space="preserve"> Simplify and manipulate expressions by multiplying a single term over a bracket</v>
      </c>
    </row>
    <row r="13" spans="2:16" ht="24" customHeight="1" x14ac:dyDescent="0.25">
      <c r="B13" s="21">
        <f t="shared" si="0"/>
        <v>7</v>
      </c>
      <c r="C13" s="21" t="s">
        <v>266</v>
      </c>
      <c r="D13" s="21">
        <v>9</v>
      </c>
      <c r="E13" s="19" t="str">
        <f t="shared" si="1"/>
        <v>7M9</v>
      </c>
      <c r="F13" s="19">
        <f>VLOOKUP(P$2,Tracker!B$3:P$37,D13+2,FALSE)</f>
        <v>1</v>
      </c>
      <c r="G13" s="18" t="str">
        <f>VLOOKUP(E13,Reference!$B$2:$C$131,2,FALSE)</f>
        <v xml:space="preserve"> Substitute numbers into formulae</v>
      </c>
    </row>
    <row r="14" spans="2:16" ht="24" customHeight="1" x14ac:dyDescent="0.25">
      <c r="B14" s="21">
        <f t="shared" si="0"/>
        <v>7</v>
      </c>
      <c r="C14" s="21" t="s">
        <v>266</v>
      </c>
      <c r="D14" s="21">
        <v>10</v>
      </c>
      <c r="E14" s="19" t="str">
        <f t="shared" si="1"/>
        <v>7M10</v>
      </c>
      <c r="F14" s="19">
        <f>VLOOKUP(P$2,Tracker!B$3:P$37,D14+2,FALSE)</f>
        <v>2</v>
      </c>
      <c r="G14" s="18" t="str">
        <f>VLOOKUP(E14,Reference!$B$2:$C$131,2,FALSE)</f>
        <v xml:space="preserve"> Solve linear equations in one unknown</v>
      </c>
    </row>
    <row r="15" spans="2:16" ht="24" customHeight="1" x14ac:dyDescent="0.25">
      <c r="B15" s="21">
        <f t="shared" si="0"/>
        <v>7</v>
      </c>
      <c r="C15" s="21" t="s">
        <v>266</v>
      </c>
      <c r="D15" s="21">
        <v>11</v>
      </c>
      <c r="E15" s="19" t="str">
        <f t="shared" si="1"/>
        <v>7M11</v>
      </c>
      <c r="F15" s="19">
        <f>VLOOKUP(P$2,Tracker!B$3:P$37,D15+2,FALSE)</f>
        <v>0</v>
      </c>
      <c r="G15" s="18" t="str">
        <f>VLOOKUP(E15,Reference!$B$2:$C$131,2,FALSE)</f>
        <v xml:space="preserve"> Understand and use lines parallel to the axes, y = x and y = -x</v>
      </c>
    </row>
    <row r="16" spans="2:16" ht="24" customHeight="1" x14ac:dyDescent="0.25">
      <c r="B16" s="21">
        <f t="shared" si="0"/>
        <v>7</v>
      </c>
      <c r="C16" s="21" t="s">
        <v>266</v>
      </c>
      <c r="D16" s="21">
        <v>12</v>
      </c>
      <c r="E16" s="19" t="str">
        <f t="shared" si="1"/>
        <v>7M12</v>
      </c>
      <c r="F16" s="19">
        <f>VLOOKUP(P$2,Tracker!B$3:P$37,D16+2,FALSE)</f>
        <v>1</v>
      </c>
      <c r="G16" s="18" t="str">
        <f>VLOOKUP(E16,Reference!$B$2:$C$131,2,FALSE)</f>
        <v xml:space="preserve"> Calculate surface area of cubes and cuboids</v>
      </c>
    </row>
    <row r="17" spans="2:7" ht="24" customHeight="1" x14ac:dyDescent="0.25">
      <c r="B17" s="21">
        <f t="shared" si="0"/>
        <v>7</v>
      </c>
      <c r="C17" s="21" t="s">
        <v>266</v>
      </c>
      <c r="D17" s="21">
        <v>13</v>
      </c>
      <c r="E17" s="19" t="str">
        <f t="shared" si="1"/>
        <v>7M13</v>
      </c>
      <c r="F17" s="19">
        <f>VLOOKUP(P$2,Tracker!B$3:P$37,D17+2,FALSE)</f>
        <v>2</v>
      </c>
      <c r="G17" s="18" t="str">
        <f>VLOOKUP(E17,Reference!$B$2:$C$131,2,FALSE)</f>
        <v xml:space="preserve"> Understand and use geometric notation for labelling angles, lengths, equal lengths and parallel lines</v>
      </c>
    </row>
    <row r="21" spans="2:7" ht="17.25" x14ac:dyDescent="0.25">
      <c r="E21" s="26" t="s">
        <v>282</v>
      </c>
    </row>
  </sheetData>
  <sheetProtection sheet="1" objects="1" scenarios="1" selectLockedCells="1"/>
  <phoneticPr fontId="10" type="noConversion"/>
  <conditionalFormatting sqref="F5:F17">
    <cfRule type="containsText" dxfId="5" priority="9" operator="containsText" text="2">
      <formula>NOT(ISERROR(SEARCH("2",F5)))</formula>
    </cfRule>
    <cfRule type="containsText" dxfId="4" priority="10" operator="containsText" text="1">
      <formula>NOT(ISERROR(SEARCH("1",F5)))</formula>
    </cfRule>
    <cfRule type="containsText" dxfId="3" priority="11" operator="containsText" text="0">
      <formula>NOT(ISERROR(SEARCH("0",F5)))</formula>
    </cfRule>
  </conditionalFormatting>
  <conditionalFormatting sqref="E5:E17">
    <cfRule type="expression" dxfId="2" priority="3">
      <formula>F5=0</formula>
    </cfRule>
    <cfRule type="expression" dxfId="1" priority="2">
      <formula>F5=1</formula>
    </cfRule>
    <cfRule type="expression" dxfId="0" priority="1">
      <formula>F5=2</formula>
    </cfRule>
  </conditionalFormatting>
  <pageMargins left="0.25" right="0.25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6"/>
  <sheetViews>
    <sheetView topLeftCell="A118" workbookViewId="0">
      <selection activeCell="B135" sqref="B135"/>
    </sheetView>
  </sheetViews>
  <sheetFormatPr defaultColWidth="10.875" defaultRowHeight="12.75" x14ac:dyDescent="0.2"/>
  <cols>
    <col min="1" max="1" width="10.875" style="11"/>
    <col min="2" max="2" width="7.5" style="11" customWidth="1"/>
    <col min="3" max="3" width="117.125" style="11" customWidth="1"/>
    <col min="4" max="16384" width="10.875" style="11"/>
  </cols>
  <sheetData>
    <row r="2" spans="2:3" x14ac:dyDescent="0.2">
      <c r="B2" s="12" t="s">
        <v>146</v>
      </c>
      <c r="C2" s="15" t="s">
        <v>16</v>
      </c>
    </row>
    <row r="3" spans="2:3" x14ac:dyDescent="0.2">
      <c r="B3" s="13" t="s">
        <v>147</v>
      </c>
      <c r="C3" s="16" t="s">
        <v>17</v>
      </c>
    </row>
    <row r="4" spans="2:3" x14ac:dyDescent="0.2">
      <c r="B4" s="13" t="s">
        <v>148</v>
      </c>
      <c r="C4" s="16" t="s">
        <v>18</v>
      </c>
    </row>
    <row r="5" spans="2:3" x14ac:dyDescent="0.2">
      <c r="B5" s="13" t="s">
        <v>149</v>
      </c>
      <c r="C5" s="16" t="s">
        <v>19</v>
      </c>
    </row>
    <row r="6" spans="2:3" x14ac:dyDescent="0.2">
      <c r="B6" s="13" t="s">
        <v>150</v>
      </c>
      <c r="C6" s="16" t="s">
        <v>20</v>
      </c>
    </row>
    <row r="7" spans="2:3" x14ac:dyDescent="0.2">
      <c r="B7" s="13" t="s">
        <v>151</v>
      </c>
      <c r="C7" s="16" t="s">
        <v>21</v>
      </c>
    </row>
    <row r="8" spans="2:3" x14ac:dyDescent="0.2">
      <c r="B8" s="13" t="s">
        <v>152</v>
      </c>
      <c r="C8" s="16" t="s">
        <v>22</v>
      </c>
    </row>
    <row r="9" spans="2:3" x14ac:dyDescent="0.2">
      <c r="B9" s="13" t="s">
        <v>153</v>
      </c>
      <c r="C9" s="16" t="s">
        <v>23</v>
      </c>
    </row>
    <row r="10" spans="2:3" x14ac:dyDescent="0.2">
      <c r="B10" s="13" t="s">
        <v>154</v>
      </c>
      <c r="C10" s="16" t="s">
        <v>24</v>
      </c>
    </row>
    <row r="11" spans="2:3" x14ac:dyDescent="0.2">
      <c r="B11" s="13" t="s">
        <v>155</v>
      </c>
      <c r="C11" s="16" t="s">
        <v>25</v>
      </c>
    </row>
    <row r="12" spans="2:3" x14ac:dyDescent="0.2">
      <c r="B12" s="13" t="s">
        <v>156</v>
      </c>
      <c r="C12" s="16" t="s">
        <v>26</v>
      </c>
    </row>
    <row r="13" spans="2:3" x14ac:dyDescent="0.2">
      <c r="B13" s="13" t="s">
        <v>157</v>
      </c>
      <c r="C13" s="16" t="s">
        <v>27</v>
      </c>
    </row>
    <row r="14" spans="2:3" x14ac:dyDescent="0.2">
      <c r="B14" s="14" t="s">
        <v>158</v>
      </c>
      <c r="C14" s="17" t="s">
        <v>28</v>
      </c>
    </row>
    <row r="15" spans="2:3" x14ac:dyDescent="0.2">
      <c r="B15" s="12" t="s">
        <v>159</v>
      </c>
      <c r="C15" s="15" t="s">
        <v>29</v>
      </c>
    </row>
    <row r="16" spans="2:3" x14ac:dyDescent="0.2">
      <c r="B16" s="13" t="s">
        <v>160</v>
      </c>
      <c r="C16" s="16" t="s">
        <v>30</v>
      </c>
    </row>
    <row r="17" spans="2:3" x14ac:dyDescent="0.2">
      <c r="B17" s="13" t="s">
        <v>161</v>
      </c>
      <c r="C17" s="16" t="s">
        <v>31</v>
      </c>
    </row>
    <row r="18" spans="2:3" x14ac:dyDescent="0.2">
      <c r="B18" s="13" t="s">
        <v>162</v>
      </c>
      <c r="C18" s="16" t="s">
        <v>32</v>
      </c>
    </row>
    <row r="19" spans="2:3" x14ac:dyDescent="0.2">
      <c r="B19" s="13" t="s">
        <v>163</v>
      </c>
      <c r="C19" s="16" t="s">
        <v>33</v>
      </c>
    </row>
    <row r="20" spans="2:3" x14ac:dyDescent="0.2">
      <c r="B20" s="13" t="s">
        <v>164</v>
      </c>
      <c r="C20" s="16" t="s">
        <v>34</v>
      </c>
    </row>
    <row r="21" spans="2:3" x14ac:dyDescent="0.2">
      <c r="B21" s="13" t="s">
        <v>165</v>
      </c>
      <c r="C21" s="16" t="s">
        <v>35</v>
      </c>
    </row>
    <row r="22" spans="2:3" x14ac:dyDescent="0.2">
      <c r="B22" s="13" t="s">
        <v>166</v>
      </c>
      <c r="C22" s="16" t="s">
        <v>36</v>
      </c>
    </row>
    <row r="23" spans="2:3" x14ac:dyDescent="0.2">
      <c r="B23" s="13" t="s">
        <v>167</v>
      </c>
      <c r="C23" s="16" t="s">
        <v>37</v>
      </c>
    </row>
    <row r="24" spans="2:3" x14ac:dyDescent="0.2">
      <c r="B24" s="13" t="s">
        <v>168</v>
      </c>
      <c r="C24" s="16" t="s">
        <v>38</v>
      </c>
    </row>
    <row r="25" spans="2:3" x14ac:dyDescent="0.2">
      <c r="B25" s="13" t="s">
        <v>169</v>
      </c>
      <c r="C25" s="16" t="s">
        <v>39</v>
      </c>
    </row>
    <row r="26" spans="2:3" x14ac:dyDescent="0.2">
      <c r="B26" s="13" t="s">
        <v>170</v>
      </c>
      <c r="C26" s="16" t="s">
        <v>40</v>
      </c>
    </row>
    <row r="27" spans="2:3" x14ac:dyDescent="0.2">
      <c r="B27" s="14" t="s">
        <v>171</v>
      </c>
      <c r="C27" s="17" t="s">
        <v>41</v>
      </c>
    </row>
    <row r="28" spans="2:3" x14ac:dyDescent="0.2">
      <c r="B28" s="12" t="s">
        <v>172</v>
      </c>
      <c r="C28" s="15" t="s">
        <v>42</v>
      </c>
    </row>
    <row r="29" spans="2:3" x14ac:dyDescent="0.2">
      <c r="B29" s="13" t="s">
        <v>173</v>
      </c>
      <c r="C29" s="16" t="s">
        <v>43</v>
      </c>
    </row>
    <row r="30" spans="2:3" x14ac:dyDescent="0.2">
      <c r="B30" s="13" t="s">
        <v>174</v>
      </c>
      <c r="C30" s="16" t="s">
        <v>44</v>
      </c>
    </row>
    <row r="31" spans="2:3" x14ac:dyDescent="0.2">
      <c r="B31" s="13" t="s">
        <v>175</v>
      </c>
      <c r="C31" s="16" t="s">
        <v>45</v>
      </c>
    </row>
    <row r="32" spans="2:3" x14ac:dyDescent="0.2">
      <c r="B32" s="13" t="s">
        <v>176</v>
      </c>
      <c r="C32" s="16" t="s">
        <v>46</v>
      </c>
    </row>
    <row r="33" spans="2:3" x14ac:dyDescent="0.2">
      <c r="B33" s="13" t="s">
        <v>177</v>
      </c>
      <c r="C33" s="16" t="s">
        <v>47</v>
      </c>
    </row>
    <row r="34" spans="2:3" x14ac:dyDescent="0.2">
      <c r="B34" s="13" t="s">
        <v>178</v>
      </c>
      <c r="C34" s="16" t="s">
        <v>48</v>
      </c>
    </row>
    <row r="35" spans="2:3" x14ac:dyDescent="0.2">
      <c r="B35" s="13" t="s">
        <v>179</v>
      </c>
      <c r="C35" s="16" t="s">
        <v>49</v>
      </c>
    </row>
    <row r="36" spans="2:3" x14ac:dyDescent="0.2">
      <c r="B36" s="13" t="s">
        <v>180</v>
      </c>
      <c r="C36" s="16" t="s">
        <v>50</v>
      </c>
    </row>
    <row r="37" spans="2:3" x14ac:dyDescent="0.2">
      <c r="B37" s="13" t="s">
        <v>181</v>
      </c>
      <c r="C37" s="16" t="s">
        <v>51</v>
      </c>
    </row>
    <row r="38" spans="2:3" x14ac:dyDescent="0.2">
      <c r="B38" s="13" t="s">
        <v>182</v>
      </c>
      <c r="C38" s="16" t="s">
        <v>52</v>
      </c>
    </row>
    <row r="39" spans="2:3" x14ac:dyDescent="0.2">
      <c r="B39" s="13" t="s">
        <v>183</v>
      </c>
      <c r="C39" s="16" t="s">
        <v>53</v>
      </c>
    </row>
    <row r="40" spans="2:3" x14ac:dyDescent="0.2">
      <c r="B40" s="14" t="s">
        <v>184</v>
      </c>
      <c r="C40" s="17" t="s">
        <v>54</v>
      </c>
    </row>
    <row r="41" spans="2:3" x14ac:dyDescent="0.2">
      <c r="B41" s="12" t="s">
        <v>185</v>
      </c>
      <c r="C41" s="15" t="s">
        <v>55</v>
      </c>
    </row>
    <row r="42" spans="2:3" x14ac:dyDescent="0.2">
      <c r="B42" s="13" t="s">
        <v>186</v>
      </c>
      <c r="C42" s="16" t="s">
        <v>56</v>
      </c>
    </row>
    <row r="43" spans="2:3" x14ac:dyDescent="0.2">
      <c r="B43" s="13" t="s">
        <v>187</v>
      </c>
      <c r="C43" s="16" t="s">
        <v>57</v>
      </c>
    </row>
    <row r="44" spans="2:3" x14ac:dyDescent="0.2">
      <c r="B44" s="13" t="s">
        <v>188</v>
      </c>
      <c r="C44" s="16" t="s">
        <v>58</v>
      </c>
    </row>
    <row r="45" spans="2:3" x14ac:dyDescent="0.2">
      <c r="B45" s="13" t="s">
        <v>189</v>
      </c>
      <c r="C45" s="16" t="s">
        <v>59</v>
      </c>
    </row>
    <row r="46" spans="2:3" x14ac:dyDescent="0.2">
      <c r="B46" s="13" t="s">
        <v>190</v>
      </c>
      <c r="C46" s="16" t="s">
        <v>60</v>
      </c>
    </row>
    <row r="47" spans="2:3" x14ac:dyDescent="0.2">
      <c r="B47" s="13" t="s">
        <v>191</v>
      </c>
      <c r="C47" s="16" t="s">
        <v>61</v>
      </c>
    </row>
    <row r="48" spans="2:3" x14ac:dyDescent="0.2">
      <c r="B48" s="13" t="s">
        <v>192</v>
      </c>
      <c r="C48" s="16" t="s">
        <v>62</v>
      </c>
    </row>
    <row r="49" spans="2:3" x14ac:dyDescent="0.2">
      <c r="B49" s="13" t="s">
        <v>193</v>
      </c>
      <c r="C49" s="16" t="s">
        <v>63</v>
      </c>
    </row>
    <row r="50" spans="2:3" x14ac:dyDescent="0.2">
      <c r="B50" s="13" t="s">
        <v>194</v>
      </c>
      <c r="C50" s="16" t="s">
        <v>64</v>
      </c>
    </row>
    <row r="51" spans="2:3" x14ac:dyDescent="0.2">
      <c r="B51" s="13" t="s">
        <v>195</v>
      </c>
      <c r="C51" s="16" t="s">
        <v>65</v>
      </c>
    </row>
    <row r="52" spans="2:3" x14ac:dyDescent="0.2">
      <c r="B52" s="13" t="s">
        <v>196</v>
      </c>
      <c r="C52" s="16" t="s">
        <v>66</v>
      </c>
    </row>
    <row r="53" spans="2:3" x14ac:dyDescent="0.2">
      <c r="B53" s="14" t="s">
        <v>197</v>
      </c>
      <c r="C53" s="17" t="s">
        <v>67</v>
      </c>
    </row>
    <row r="54" spans="2:3" x14ac:dyDescent="0.2">
      <c r="B54" s="12" t="s">
        <v>198</v>
      </c>
      <c r="C54" s="15" t="s">
        <v>68</v>
      </c>
    </row>
    <row r="55" spans="2:3" x14ac:dyDescent="0.2">
      <c r="B55" s="13" t="s">
        <v>199</v>
      </c>
      <c r="C55" s="16" t="s">
        <v>69</v>
      </c>
    </row>
    <row r="56" spans="2:3" x14ac:dyDescent="0.2">
      <c r="B56" s="13" t="s">
        <v>200</v>
      </c>
      <c r="C56" s="16" t="s">
        <v>70</v>
      </c>
    </row>
    <row r="57" spans="2:3" x14ac:dyDescent="0.2">
      <c r="B57" s="13" t="s">
        <v>201</v>
      </c>
      <c r="C57" s="16" t="s">
        <v>71</v>
      </c>
    </row>
    <row r="58" spans="2:3" x14ac:dyDescent="0.2">
      <c r="B58" s="13" t="s">
        <v>202</v>
      </c>
      <c r="C58" s="16" t="s">
        <v>72</v>
      </c>
    </row>
    <row r="59" spans="2:3" x14ac:dyDescent="0.2">
      <c r="B59" s="13" t="s">
        <v>203</v>
      </c>
      <c r="C59" s="16" t="s">
        <v>73</v>
      </c>
    </row>
    <row r="60" spans="2:3" x14ac:dyDescent="0.2">
      <c r="B60" s="13" t="s">
        <v>204</v>
      </c>
      <c r="C60" s="16" t="s">
        <v>74</v>
      </c>
    </row>
    <row r="61" spans="2:3" x14ac:dyDescent="0.2">
      <c r="B61" s="13" t="s">
        <v>205</v>
      </c>
      <c r="C61" s="16" t="s">
        <v>75</v>
      </c>
    </row>
    <row r="62" spans="2:3" x14ac:dyDescent="0.2">
      <c r="B62" s="13" t="s">
        <v>206</v>
      </c>
      <c r="C62" s="16" t="s">
        <v>76</v>
      </c>
    </row>
    <row r="63" spans="2:3" x14ac:dyDescent="0.2">
      <c r="B63" s="13" t="s">
        <v>207</v>
      </c>
      <c r="C63" s="16" t="s">
        <v>77</v>
      </c>
    </row>
    <row r="64" spans="2:3" x14ac:dyDescent="0.2">
      <c r="B64" s="13" t="s">
        <v>208</v>
      </c>
      <c r="C64" s="16" t="s">
        <v>78</v>
      </c>
    </row>
    <row r="65" spans="2:3" x14ac:dyDescent="0.2">
      <c r="B65" s="13" t="s">
        <v>209</v>
      </c>
      <c r="C65" s="16" t="s">
        <v>79</v>
      </c>
    </row>
    <row r="66" spans="2:3" x14ac:dyDescent="0.2">
      <c r="B66" s="14" t="s">
        <v>210</v>
      </c>
      <c r="C66" s="17" t="s">
        <v>80</v>
      </c>
    </row>
    <row r="67" spans="2:3" x14ac:dyDescent="0.2">
      <c r="B67" s="12" t="s">
        <v>211</v>
      </c>
      <c r="C67" s="15" t="s">
        <v>81</v>
      </c>
    </row>
    <row r="68" spans="2:3" x14ac:dyDescent="0.2">
      <c r="B68" s="13" t="s">
        <v>212</v>
      </c>
      <c r="C68" s="16" t="s">
        <v>82</v>
      </c>
    </row>
    <row r="69" spans="2:3" x14ac:dyDescent="0.2">
      <c r="B69" s="13" t="s">
        <v>213</v>
      </c>
      <c r="C69" s="16" t="s">
        <v>83</v>
      </c>
    </row>
    <row r="70" spans="2:3" x14ac:dyDescent="0.2">
      <c r="B70" s="13" t="s">
        <v>214</v>
      </c>
      <c r="C70" s="16" t="s">
        <v>84</v>
      </c>
    </row>
    <row r="71" spans="2:3" x14ac:dyDescent="0.2">
      <c r="B71" s="13" t="s">
        <v>215</v>
      </c>
      <c r="C71" s="16" t="s">
        <v>85</v>
      </c>
    </row>
    <row r="72" spans="2:3" x14ac:dyDescent="0.2">
      <c r="B72" s="13" t="s">
        <v>216</v>
      </c>
      <c r="C72" s="16" t="s">
        <v>86</v>
      </c>
    </row>
    <row r="73" spans="2:3" x14ac:dyDescent="0.2">
      <c r="B73" s="13" t="s">
        <v>217</v>
      </c>
      <c r="C73" s="16" t="s">
        <v>87</v>
      </c>
    </row>
    <row r="74" spans="2:3" x14ac:dyDescent="0.2">
      <c r="B74" s="13" t="s">
        <v>218</v>
      </c>
      <c r="C74" s="16" t="s">
        <v>88</v>
      </c>
    </row>
    <row r="75" spans="2:3" x14ac:dyDescent="0.2">
      <c r="B75" s="13" t="s">
        <v>219</v>
      </c>
      <c r="C75" s="16" t="s">
        <v>89</v>
      </c>
    </row>
    <row r="76" spans="2:3" x14ac:dyDescent="0.2">
      <c r="B76" s="13" t="s">
        <v>220</v>
      </c>
      <c r="C76" s="16" t="s">
        <v>90</v>
      </c>
    </row>
    <row r="77" spans="2:3" x14ac:dyDescent="0.2">
      <c r="B77" s="13" t="s">
        <v>221</v>
      </c>
      <c r="C77" s="16" t="s">
        <v>91</v>
      </c>
    </row>
    <row r="78" spans="2:3" x14ac:dyDescent="0.2">
      <c r="B78" s="13" t="s">
        <v>222</v>
      </c>
      <c r="C78" s="16" t="s">
        <v>92</v>
      </c>
    </row>
    <row r="79" spans="2:3" x14ac:dyDescent="0.2">
      <c r="B79" s="14" t="s">
        <v>223</v>
      </c>
      <c r="C79" s="17" t="s">
        <v>93</v>
      </c>
    </row>
    <row r="80" spans="2:3" x14ac:dyDescent="0.2">
      <c r="B80" s="12" t="s">
        <v>1</v>
      </c>
      <c r="C80" s="15" t="s">
        <v>94</v>
      </c>
    </row>
    <row r="81" spans="2:3" x14ac:dyDescent="0.2">
      <c r="B81" s="13" t="s">
        <v>2</v>
      </c>
      <c r="C81" s="16" t="s">
        <v>95</v>
      </c>
    </row>
    <row r="82" spans="2:3" x14ac:dyDescent="0.2">
      <c r="B82" s="13" t="s">
        <v>3</v>
      </c>
      <c r="C82" s="16" t="s">
        <v>96</v>
      </c>
    </row>
    <row r="83" spans="2:3" x14ac:dyDescent="0.2">
      <c r="B83" s="13" t="s">
        <v>4</v>
      </c>
      <c r="C83" s="16" t="s">
        <v>97</v>
      </c>
    </row>
    <row r="84" spans="2:3" x14ac:dyDescent="0.2">
      <c r="B84" s="13" t="s">
        <v>5</v>
      </c>
      <c r="C84" s="16" t="s">
        <v>98</v>
      </c>
    </row>
    <row r="85" spans="2:3" x14ac:dyDescent="0.2">
      <c r="B85" s="13" t="s">
        <v>6</v>
      </c>
      <c r="C85" s="16" t="s">
        <v>99</v>
      </c>
    </row>
    <row r="86" spans="2:3" x14ac:dyDescent="0.2">
      <c r="B86" s="13" t="s">
        <v>7</v>
      </c>
      <c r="C86" s="16" t="s">
        <v>100</v>
      </c>
    </row>
    <row r="87" spans="2:3" x14ac:dyDescent="0.2">
      <c r="B87" s="13" t="s">
        <v>8</v>
      </c>
      <c r="C87" s="16" t="s">
        <v>101</v>
      </c>
    </row>
    <row r="88" spans="2:3" x14ac:dyDescent="0.2">
      <c r="B88" s="13" t="s">
        <v>9</v>
      </c>
      <c r="C88" s="16" t="s">
        <v>102</v>
      </c>
    </row>
    <row r="89" spans="2:3" x14ac:dyDescent="0.2">
      <c r="B89" s="13" t="s">
        <v>10</v>
      </c>
      <c r="C89" s="16" t="s">
        <v>103</v>
      </c>
    </row>
    <row r="90" spans="2:3" x14ac:dyDescent="0.2">
      <c r="B90" s="13" t="s">
        <v>11</v>
      </c>
      <c r="C90" s="16" t="s">
        <v>104</v>
      </c>
    </row>
    <row r="91" spans="2:3" x14ac:dyDescent="0.2">
      <c r="B91" s="13" t="s">
        <v>12</v>
      </c>
      <c r="C91" s="16" t="s">
        <v>105</v>
      </c>
    </row>
    <row r="92" spans="2:3" x14ac:dyDescent="0.2">
      <c r="B92" s="14" t="s">
        <v>13</v>
      </c>
      <c r="C92" s="17" t="s">
        <v>106</v>
      </c>
    </row>
    <row r="93" spans="2:3" x14ac:dyDescent="0.2">
      <c r="B93" s="12" t="s">
        <v>224</v>
      </c>
      <c r="C93" s="15" t="s">
        <v>107</v>
      </c>
    </row>
    <row r="94" spans="2:3" x14ac:dyDescent="0.2">
      <c r="B94" s="13" t="s">
        <v>225</v>
      </c>
      <c r="C94" s="16" t="s">
        <v>108</v>
      </c>
    </row>
    <row r="95" spans="2:3" x14ac:dyDescent="0.2">
      <c r="B95" s="13" t="s">
        <v>226</v>
      </c>
      <c r="C95" s="16" t="s">
        <v>109</v>
      </c>
    </row>
    <row r="96" spans="2:3" x14ac:dyDescent="0.2">
      <c r="B96" s="13" t="s">
        <v>227</v>
      </c>
      <c r="C96" s="16" t="s">
        <v>110</v>
      </c>
    </row>
    <row r="97" spans="2:3" x14ac:dyDescent="0.2">
      <c r="B97" s="13" t="s">
        <v>228</v>
      </c>
      <c r="C97" s="16" t="s">
        <v>111</v>
      </c>
    </row>
    <row r="98" spans="2:3" x14ac:dyDescent="0.2">
      <c r="B98" s="13" t="s">
        <v>229</v>
      </c>
      <c r="C98" s="16" t="s">
        <v>112</v>
      </c>
    </row>
    <row r="99" spans="2:3" x14ac:dyDescent="0.2">
      <c r="B99" s="13" t="s">
        <v>230</v>
      </c>
      <c r="C99" s="16" t="s">
        <v>113</v>
      </c>
    </row>
    <row r="100" spans="2:3" x14ac:dyDescent="0.2">
      <c r="B100" s="13" t="s">
        <v>231</v>
      </c>
      <c r="C100" s="16" t="s">
        <v>114</v>
      </c>
    </row>
    <row r="101" spans="2:3" x14ac:dyDescent="0.2">
      <c r="B101" s="13" t="s">
        <v>232</v>
      </c>
      <c r="C101" s="16" t="s">
        <v>115</v>
      </c>
    </row>
    <row r="102" spans="2:3" x14ac:dyDescent="0.2">
      <c r="B102" s="13" t="s">
        <v>233</v>
      </c>
      <c r="C102" s="16" t="s">
        <v>116</v>
      </c>
    </row>
    <row r="103" spans="2:3" x14ac:dyDescent="0.2">
      <c r="B103" s="13" t="s">
        <v>234</v>
      </c>
      <c r="C103" s="16" t="s">
        <v>117</v>
      </c>
    </row>
    <row r="104" spans="2:3" x14ac:dyDescent="0.2">
      <c r="B104" s="13" t="s">
        <v>235</v>
      </c>
      <c r="C104" s="16" t="s">
        <v>118</v>
      </c>
    </row>
    <row r="105" spans="2:3" x14ac:dyDescent="0.2">
      <c r="B105" s="14" t="s">
        <v>236</v>
      </c>
      <c r="C105" s="17" t="s">
        <v>119</v>
      </c>
    </row>
    <row r="106" spans="2:3" x14ac:dyDescent="0.2">
      <c r="B106" s="12" t="s">
        <v>237</v>
      </c>
      <c r="C106" s="15" t="s">
        <v>120</v>
      </c>
    </row>
    <row r="107" spans="2:3" x14ac:dyDescent="0.2">
      <c r="B107" s="13" t="s">
        <v>238</v>
      </c>
      <c r="C107" s="16" t="s">
        <v>121</v>
      </c>
    </row>
    <row r="108" spans="2:3" x14ac:dyDescent="0.2">
      <c r="B108" s="13" t="s">
        <v>239</v>
      </c>
      <c r="C108" s="16" t="s">
        <v>122</v>
      </c>
    </row>
    <row r="109" spans="2:3" x14ac:dyDescent="0.2">
      <c r="B109" s="13" t="s">
        <v>240</v>
      </c>
      <c r="C109" s="16" t="s">
        <v>123</v>
      </c>
    </row>
    <row r="110" spans="2:3" x14ac:dyDescent="0.2">
      <c r="B110" s="13" t="s">
        <v>241</v>
      </c>
      <c r="C110" s="16" t="s">
        <v>124</v>
      </c>
    </row>
    <row r="111" spans="2:3" x14ac:dyDescent="0.2">
      <c r="B111" s="13" t="s">
        <v>242</v>
      </c>
      <c r="C111" s="16" t="s">
        <v>125</v>
      </c>
    </row>
    <row r="112" spans="2:3" x14ac:dyDescent="0.2">
      <c r="B112" s="13" t="s">
        <v>243</v>
      </c>
      <c r="C112" s="16" t="s">
        <v>126</v>
      </c>
    </row>
    <row r="113" spans="2:3" x14ac:dyDescent="0.2">
      <c r="B113" s="13" t="s">
        <v>244</v>
      </c>
      <c r="C113" s="16" t="s">
        <v>127</v>
      </c>
    </row>
    <row r="114" spans="2:3" x14ac:dyDescent="0.2">
      <c r="B114" s="13" t="s">
        <v>245</v>
      </c>
      <c r="C114" s="16" t="s">
        <v>128</v>
      </c>
    </row>
    <row r="115" spans="2:3" x14ac:dyDescent="0.2">
      <c r="B115" s="13" t="s">
        <v>246</v>
      </c>
      <c r="C115" s="16" t="s">
        <v>129</v>
      </c>
    </row>
    <row r="116" spans="2:3" x14ac:dyDescent="0.2">
      <c r="B116" s="13" t="s">
        <v>247</v>
      </c>
      <c r="C116" s="16" t="s">
        <v>130</v>
      </c>
    </row>
    <row r="117" spans="2:3" x14ac:dyDescent="0.2">
      <c r="B117" s="13" t="s">
        <v>248</v>
      </c>
      <c r="C117" s="16" t="s">
        <v>131</v>
      </c>
    </row>
    <row r="118" spans="2:3" x14ac:dyDescent="0.2">
      <c r="B118" s="14" t="s">
        <v>249</v>
      </c>
      <c r="C118" s="17" t="s">
        <v>132</v>
      </c>
    </row>
    <row r="119" spans="2:3" x14ac:dyDescent="0.2">
      <c r="B119" s="12" t="s">
        <v>250</v>
      </c>
      <c r="C119" s="15" t="s">
        <v>133</v>
      </c>
    </row>
    <row r="120" spans="2:3" x14ac:dyDescent="0.2">
      <c r="B120" s="13" t="s">
        <v>251</v>
      </c>
      <c r="C120" s="16" t="s">
        <v>134</v>
      </c>
    </row>
    <row r="121" spans="2:3" x14ac:dyDescent="0.2">
      <c r="B121" s="13" t="s">
        <v>252</v>
      </c>
      <c r="C121" s="16" t="s">
        <v>135</v>
      </c>
    </row>
    <row r="122" spans="2:3" x14ac:dyDescent="0.2">
      <c r="B122" s="13" t="s">
        <v>253</v>
      </c>
      <c r="C122" s="16" t="s">
        <v>136</v>
      </c>
    </row>
    <row r="123" spans="2:3" x14ac:dyDescent="0.2">
      <c r="B123" s="13" t="s">
        <v>254</v>
      </c>
      <c r="C123" s="16" t="s">
        <v>137</v>
      </c>
    </row>
    <row r="124" spans="2:3" x14ac:dyDescent="0.2">
      <c r="B124" s="13" t="s">
        <v>255</v>
      </c>
      <c r="C124" s="16" t="s">
        <v>138</v>
      </c>
    </row>
    <row r="125" spans="2:3" x14ac:dyDescent="0.2">
      <c r="B125" s="13" t="s">
        <v>256</v>
      </c>
      <c r="C125" s="16" t="s">
        <v>139</v>
      </c>
    </row>
    <row r="126" spans="2:3" x14ac:dyDescent="0.2">
      <c r="B126" s="13" t="s">
        <v>257</v>
      </c>
      <c r="C126" s="16" t="s">
        <v>140</v>
      </c>
    </row>
    <row r="127" spans="2:3" x14ac:dyDescent="0.2">
      <c r="B127" s="13" t="s">
        <v>258</v>
      </c>
      <c r="C127" s="16" t="s">
        <v>141</v>
      </c>
    </row>
    <row r="128" spans="2:3" x14ac:dyDescent="0.2">
      <c r="B128" s="13" t="s">
        <v>259</v>
      </c>
      <c r="C128" s="16" t="s">
        <v>142</v>
      </c>
    </row>
    <row r="129" spans="2:3" x14ac:dyDescent="0.2">
      <c r="B129" s="13" t="s">
        <v>260</v>
      </c>
      <c r="C129" s="16" t="s">
        <v>143</v>
      </c>
    </row>
    <row r="130" spans="2:3" x14ac:dyDescent="0.2">
      <c r="B130" s="13" t="s">
        <v>261</v>
      </c>
      <c r="C130" s="16" t="s">
        <v>144</v>
      </c>
    </row>
    <row r="131" spans="2:3" x14ac:dyDescent="0.2">
      <c r="B131" s="14" t="s">
        <v>262</v>
      </c>
      <c r="C131" s="17" t="s">
        <v>145</v>
      </c>
    </row>
    <row r="133" spans="2:3" x14ac:dyDescent="0.2">
      <c r="B133" s="27">
        <v>0</v>
      </c>
      <c r="C133" s="27" t="s">
        <v>284</v>
      </c>
    </row>
    <row r="134" spans="2:3" x14ac:dyDescent="0.2">
      <c r="B134" s="27">
        <v>0.3</v>
      </c>
      <c r="C134" s="27" t="s">
        <v>285</v>
      </c>
    </row>
    <row r="135" spans="2:3" x14ac:dyDescent="0.2">
      <c r="B135" s="27">
        <v>0.6</v>
      </c>
      <c r="C135" s="27" t="s">
        <v>322</v>
      </c>
    </row>
    <row r="136" spans="2:3" x14ac:dyDescent="0.2">
      <c r="B136" s="27">
        <v>0.8</v>
      </c>
      <c r="C136" s="27" t="s">
        <v>283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Setup</vt:lpstr>
      <vt:lpstr>Tracker</vt:lpstr>
      <vt:lpstr>Student</vt:lpstr>
      <vt:lpstr>Reference</vt:lpstr>
    </vt:vector>
  </TitlesOfParts>
  <Company>Mathswright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Nixon</dc:creator>
  <cp:lastModifiedBy>Kangaroo Maths</cp:lastModifiedBy>
  <cp:lastPrinted>2015-10-28T19:10:53Z</cp:lastPrinted>
  <dcterms:created xsi:type="dcterms:W3CDTF">2015-10-06T19:43:53Z</dcterms:created>
  <dcterms:modified xsi:type="dcterms:W3CDTF">2015-12-22T17:48:33Z</dcterms:modified>
</cp:coreProperties>
</file>