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/>
  </bookViews>
  <sheets>
    <sheet name="Setup" sheetId="4" r:id="rId1"/>
    <sheet name="Tracker" sheetId="1" r:id="rId2"/>
    <sheet name="Student" sheetId="2" r:id="rId3"/>
    <sheet name="Reference" sheetId="3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A5" i="1" l="1"/>
  <c r="BB5" i="1"/>
  <c r="BE5" i="1"/>
  <c r="BA6" i="1"/>
  <c r="BB6" i="1"/>
  <c r="BE6" i="1"/>
  <c r="BA7" i="1"/>
  <c r="BB7" i="1"/>
  <c r="BE7" i="1"/>
  <c r="BA8" i="1"/>
  <c r="BB8" i="1"/>
  <c r="BE8" i="1"/>
  <c r="BA9" i="1"/>
  <c r="BB9" i="1"/>
  <c r="BE9" i="1"/>
  <c r="BA10" i="1"/>
  <c r="BB10" i="1"/>
  <c r="BE10" i="1"/>
  <c r="BA11" i="1"/>
  <c r="BB11" i="1"/>
  <c r="BE11" i="1"/>
  <c r="BA12" i="1"/>
  <c r="BB12" i="1"/>
  <c r="BE12" i="1"/>
  <c r="BA13" i="1"/>
  <c r="BB13" i="1"/>
  <c r="BE13" i="1"/>
  <c r="BA14" i="1"/>
  <c r="BB14" i="1"/>
  <c r="BE14" i="1"/>
  <c r="BA15" i="1"/>
  <c r="BB15" i="1"/>
  <c r="BE15" i="1"/>
  <c r="BA16" i="1"/>
  <c r="BB16" i="1"/>
  <c r="BE16" i="1"/>
  <c r="BA17" i="1"/>
  <c r="BB17" i="1"/>
  <c r="BE17" i="1"/>
  <c r="BA18" i="1"/>
  <c r="BE18" i="1"/>
  <c r="BA19" i="1"/>
  <c r="BB19" i="1"/>
  <c r="BE19" i="1"/>
  <c r="BA20" i="1"/>
  <c r="BB20" i="1"/>
  <c r="BE20" i="1"/>
  <c r="BA21" i="1"/>
  <c r="BB21" i="1"/>
  <c r="BE21" i="1"/>
  <c r="BA22" i="1"/>
  <c r="BB22" i="1"/>
  <c r="BE22" i="1"/>
  <c r="BA23" i="1"/>
  <c r="BB23" i="1"/>
  <c r="BE23" i="1"/>
  <c r="BA24" i="1"/>
  <c r="BB24" i="1"/>
  <c r="BE24" i="1"/>
  <c r="BA25" i="1"/>
  <c r="BB25" i="1"/>
  <c r="BE25" i="1"/>
  <c r="BA26" i="1"/>
  <c r="BB26" i="1"/>
  <c r="BE26" i="1"/>
  <c r="BA27" i="1"/>
  <c r="BB27" i="1"/>
  <c r="BE27" i="1"/>
  <c r="BA28" i="1"/>
  <c r="BB28" i="1"/>
  <c r="BE28" i="1"/>
  <c r="BA29" i="1"/>
  <c r="BB29" i="1"/>
  <c r="BE29" i="1"/>
  <c r="BA30" i="1"/>
  <c r="BB30" i="1"/>
  <c r="BE30" i="1"/>
  <c r="BA31" i="1"/>
  <c r="BB31" i="1"/>
  <c r="BE31" i="1"/>
  <c r="BA32" i="1"/>
  <c r="BB32" i="1"/>
  <c r="BE32" i="1"/>
  <c r="BA33" i="1"/>
  <c r="BB33" i="1"/>
  <c r="BE33" i="1"/>
  <c r="BA34" i="1"/>
  <c r="BB34" i="1"/>
  <c r="BE34" i="1"/>
  <c r="BA35" i="1"/>
  <c r="BB35" i="1"/>
  <c r="BE35" i="1"/>
  <c r="BA36" i="1"/>
  <c r="BB36" i="1"/>
  <c r="BE36" i="1"/>
  <c r="BA37" i="1"/>
  <c r="BB37" i="1"/>
  <c r="BE37" i="1"/>
  <c r="BA38" i="1"/>
  <c r="BB38" i="1"/>
  <c r="BE38" i="1"/>
  <c r="BA4" i="1"/>
  <c r="BB4" i="1"/>
  <c r="BE4" i="1"/>
  <c r="BD12" i="1"/>
  <c r="BD13" i="1"/>
  <c r="BD14" i="1"/>
  <c r="BD15" i="1"/>
  <c r="BD16" i="1"/>
  <c r="BD17" i="1"/>
  <c r="BB18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4" i="1"/>
  <c r="BD5" i="1"/>
  <c r="BD6" i="1"/>
  <c r="BD7" i="1"/>
  <c r="BD8" i="1"/>
  <c r="BD9" i="1"/>
  <c r="BD10" i="1"/>
  <c r="BD11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5" i="1"/>
  <c r="BC6" i="1"/>
  <c r="BC7" i="1"/>
  <c r="BC8" i="1"/>
  <c r="BC9" i="1"/>
  <c r="BC10" i="1"/>
  <c r="BC4" i="1"/>
  <c r="D21" i="2"/>
  <c r="C21" i="2"/>
  <c r="E21" i="2"/>
  <c r="G21" i="2"/>
  <c r="D22" i="2"/>
  <c r="C22" i="2"/>
  <c r="E22" i="2"/>
  <c r="G22" i="2"/>
  <c r="D23" i="2"/>
  <c r="C23" i="2"/>
  <c r="E23" i="2"/>
  <c r="G23" i="2"/>
  <c r="D24" i="2"/>
  <c r="C24" i="2"/>
  <c r="E24" i="2"/>
  <c r="G24" i="2"/>
  <c r="D25" i="2"/>
  <c r="C25" i="2"/>
  <c r="E25" i="2"/>
  <c r="G25" i="2"/>
  <c r="D26" i="2"/>
  <c r="C26" i="2"/>
  <c r="E26" i="2"/>
  <c r="G26" i="2"/>
  <c r="D27" i="2"/>
  <c r="C27" i="2"/>
  <c r="E27" i="2"/>
  <c r="G27" i="2"/>
  <c r="D28" i="2"/>
  <c r="C28" i="2"/>
  <c r="E28" i="2"/>
  <c r="G28" i="2"/>
  <c r="D29" i="2"/>
  <c r="C29" i="2"/>
  <c r="E29" i="2"/>
  <c r="G29" i="2"/>
  <c r="D30" i="2"/>
  <c r="C30" i="2"/>
  <c r="E30" i="2"/>
  <c r="G30" i="2"/>
  <c r="D31" i="2"/>
  <c r="C31" i="2"/>
  <c r="E31" i="2"/>
  <c r="G31" i="2"/>
  <c r="D32" i="2"/>
  <c r="C32" i="2"/>
  <c r="E32" i="2"/>
  <c r="G32" i="2"/>
  <c r="D33" i="2"/>
  <c r="C33" i="2"/>
  <c r="E33" i="2"/>
  <c r="G33" i="2"/>
  <c r="D34" i="2"/>
  <c r="C34" i="2"/>
  <c r="E34" i="2"/>
  <c r="G34" i="2"/>
  <c r="D35" i="2"/>
  <c r="C35" i="2"/>
  <c r="E35" i="2"/>
  <c r="G35" i="2"/>
  <c r="D36" i="2"/>
  <c r="C36" i="2"/>
  <c r="E36" i="2"/>
  <c r="G36" i="2"/>
  <c r="D37" i="2"/>
  <c r="C37" i="2"/>
  <c r="E37" i="2"/>
  <c r="G37" i="2"/>
  <c r="D38" i="2"/>
  <c r="C38" i="2"/>
  <c r="E38" i="2"/>
  <c r="G38" i="2"/>
  <c r="D39" i="2"/>
  <c r="C39" i="2"/>
  <c r="E39" i="2"/>
  <c r="G39" i="2"/>
  <c r="D40" i="2"/>
  <c r="C40" i="2"/>
  <c r="E40" i="2"/>
  <c r="G40" i="2"/>
  <c r="D41" i="2"/>
  <c r="C41" i="2"/>
  <c r="E41" i="2"/>
  <c r="G41" i="2"/>
  <c r="D42" i="2"/>
  <c r="C42" i="2"/>
  <c r="E42" i="2"/>
  <c r="G42" i="2"/>
  <c r="D43" i="2"/>
  <c r="C43" i="2"/>
  <c r="E43" i="2"/>
  <c r="G43" i="2"/>
  <c r="D44" i="2"/>
  <c r="C44" i="2"/>
  <c r="E44" i="2"/>
  <c r="G44" i="2"/>
  <c r="D45" i="2"/>
  <c r="C45" i="2"/>
  <c r="E45" i="2"/>
  <c r="G45" i="2"/>
  <c r="D46" i="2"/>
  <c r="C46" i="2"/>
  <c r="E46" i="2"/>
  <c r="G46" i="2"/>
  <c r="D47" i="2"/>
  <c r="C47" i="2"/>
  <c r="E47" i="2"/>
  <c r="G47" i="2"/>
  <c r="D48" i="2"/>
  <c r="C48" i="2"/>
  <c r="E48" i="2"/>
  <c r="G48" i="2"/>
  <c r="D49" i="2"/>
  <c r="C49" i="2"/>
  <c r="E49" i="2"/>
  <c r="G49" i="2"/>
  <c r="D50" i="2"/>
  <c r="C50" i="2"/>
  <c r="E50" i="2"/>
  <c r="G50" i="2"/>
  <c r="D51" i="2"/>
  <c r="C51" i="2"/>
  <c r="E51" i="2"/>
  <c r="G51" i="2"/>
  <c r="D52" i="2"/>
  <c r="C52" i="2"/>
  <c r="E52" i="2"/>
  <c r="G52" i="2"/>
  <c r="D53" i="2"/>
  <c r="C53" i="2"/>
  <c r="E53" i="2"/>
  <c r="G53" i="2"/>
  <c r="D6" i="2"/>
  <c r="C6" i="2"/>
  <c r="E6" i="2"/>
  <c r="G6" i="2"/>
  <c r="D7" i="2"/>
  <c r="C7" i="2"/>
  <c r="E7" i="2"/>
  <c r="G7" i="2"/>
  <c r="D8" i="2"/>
  <c r="C8" i="2"/>
  <c r="E8" i="2"/>
  <c r="G8" i="2"/>
  <c r="D9" i="2"/>
  <c r="C9" i="2"/>
  <c r="E9" i="2"/>
  <c r="G9" i="2"/>
  <c r="D10" i="2"/>
  <c r="C10" i="2"/>
  <c r="E10" i="2"/>
  <c r="G10" i="2"/>
  <c r="D11" i="2"/>
  <c r="C11" i="2"/>
  <c r="E11" i="2"/>
  <c r="G11" i="2"/>
  <c r="D12" i="2"/>
  <c r="C12" i="2"/>
  <c r="E12" i="2"/>
  <c r="G12" i="2"/>
  <c r="D13" i="2"/>
  <c r="C13" i="2"/>
  <c r="E13" i="2"/>
  <c r="G13" i="2"/>
  <c r="D14" i="2"/>
  <c r="C14" i="2"/>
  <c r="E14" i="2"/>
  <c r="G14" i="2"/>
  <c r="D15" i="2"/>
  <c r="C15" i="2"/>
  <c r="E15" i="2"/>
  <c r="G15" i="2"/>
  <c r="D16" i="2"/>
  <c r="C16" i="2"/>
  <c r="E16" i="2"/>
  <c r="G16" i="2"/>
  <c r="D17" i="2"/>
  <c r="C17" i="2"/>
  <c r="E17" i="2"/>
  <c r="G17" i="2"/>
  <c r="D18" i="2"/>
  <c r="C18" i="2"/>
  <c r="E18" i="2"/>
  <c r="G18" i="2"/>
  <c r="D19" i="2"/>
  <c r="C19" i="2"/>
  <c r="E19" i="2"/>
  <c r="G19" i="2"/>
  <c r="D20" i="2"/>
  <c r="C20" i="2"/>
  <c r="E20" i="2"/>
  <c r="G20" i="2"/>
  <c r="D5" i="2"/>
  <c r="C5" i="2"/>
  <c r="E5" i="2"/>
  <c r="G5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5" i="2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C38" i="1"/>
  <c r="E2" i="2"/>
  <c r="E39" i="1"/>
  <c r="F39" i="1"/>
  <c r="G39" i="1"/>
  <c r="H39" i="1"/>
  <c r="I39" i="1"/>
  <c r="J39" i="1"/>
  <c r="K39" i="1"/>
  <c r="L39" i="1"/>
  <c r="M39" i="1"/>
  <c r="N39" i="1"/>
  <c r="D39" i="1"/>
</calcChain>
</file>

<file path=xl/sharedStrings.xml><?xml version="1.0" encoding="utf-8"?>
<sst xmlns="http://schemas.openxmlformats.org/spreadsheetml/2006/main" count="478" uniqueCount="470">
  <si>
    <t>Name</t>
  </si>
  <si>
    <t>7M1</t>
  </si>
  <si>
    <t>7M2</t>
  </si>
  <si>
    <t>7M3</t>
  </si>
  <si>
    <t>7M4</t>
  </si>
  <si>
    <t>7M5</t>
  </si>
  <si>
    <t>7M6</t>
  </si>
  <si>
    <t>7M7</t>
  </si>
  <si>
    <t>7M8</t>
  </si>
  <si>
    <t>7M9</t>
  </si>
  <si>
    <t>7M10</t>
  </si>
  <si>
    <t>7M11</t>
  </si>
  <si>
    <t>7M12</t>
  </si>
  <si>
    <t>7M13</t>
  </si>
  <si>
    <t>Percentage</t>
  </si>
  <si>
    <t>Arran Baker</t>
  </si>
  <si>
    <t>Betty Barker</t>
  </si>
  <si>
    <t>Colin Beldon</t>
  </si>
  <si>
    <t>Dierdre Brown</t>
  </si>
  <si>
    <t>Egbert Clarke</t>
  </si>
  <si>
    <t>Frank Dixon</t>
  </si>
  <si>
    <t>Gavin Dyer</t>
  </si>
  <si>
    <t>Hannah Evans</t>
  </si>
  <si>
    <t>Iona Flower</t>
  </si>
  <si>
    <t>Jack Harrington</t>
  </si>
  <si>
    <t>Kathy Harrison</t>
  </si>
  <si>
    <t>Lorna Hodder</t>
  </si>
  <si>
    <t>Melanie Holland</t>
  </si>
  <si>
    <t>Neil Holloway</t>
  </si>
  <si>
    <t>Oona House</t>
  </si>
  <si>
    <t>Patrick Jones</t>
  </si>
  <si>
    <t>Quentin King</t>
  </si>
  <si>
    <t>Robert Lamb</t>
  </si>
  <si>
    <t>Sarah Malone</t>
  </si>
  <si>
    <t>Ted Newton</t>
  </si>
  <si>
    <t>Ursula Powell</t>
  </si>
  <si>
    <t>Vanessa Quentin</t>
  </si>
  <si>
    <t>Wally Robson</t>
  </si>
  <si>
    <t>Xavier Smith</t>
  </si>
  <si>
    <t>Yvette Thomas</t>
  </si>
  <si>
    <t>Zoe Vaughan</t>
  </si>
  <si>
    <t>Arnold Wallace</t>
  </si>
  <si>
    <t>Bob Williams</t>
  </si>
  <si>
    <t>Student</t>
  </si>
  <si>
    <t xml:space="preserve"> Read and write numbers from 1 to 20 in numerals and in words</t>
  </si>
  <si>
    <t xml:space="preserve"> Count to and across 100, forwards and backwards from any given number</t>
  </si>
  <si>
    <t xml:space="preserve"> Count from zero in multiples of 2, 5 and 10</t>
  </si>
  <si>
    <t xml:space="preserve"> Add and subtract a two-digit number and a one-digit number up to 20</t>
  </si>
  <si>
    <t xml:space="preserve"> Solve one-step multiplication and division problems by using concrete objects and pictorial representations</t>
  </si>
  <si>
    <t xml:space="preserve"> Write addition and subtraction statements using the symbols ‘+’, ‘–‘ and ‘=’</t>
  </si>
  <si>
    <t xml:space="preserve"> Recognise and name the fractions 1/2 and 1/4</t>
  </si>
  <si>
    <t xml:space="preserve"> Tell the time to the hour, and half past the hour, using an analogue clock</t>
  </si>
  <si>
    <t xml:space="preserve"> Sequence events in chronological order</t>
  </si>
  <si>
    <t xml:space="preserve"> Use the comparative vocabulary of length, mass, capacity and time</t>
  </si>
  <si>
    <t xml:space="preserve"> Recognise and name rectangles (including squares), circles and triangles</t>
  </si>
  <si>
    <t xml:space="preserve"> Recognise and name cuboids (including cubes), pyramids and spheres</t>
  </si>
  <si>
    <t xml:space="preserve"> Describe position and movement</t>
  </si>
  <si>
    <t xml:space="preserve"> Read and write numbers up to 100 in numerals and in words</t>
  </si>
  <si>
    <t xml:space="preserve"> Compare and order whole numbers up to 100</t>
  </si>
  <si>
    <t xml:space="preserve"> Count from zero in multiples of 2, 3 and 5</t>
  </si>
  <si>
    <t xml:space="preserve"> Count in tens from any number, forwards and backwards</t>
  </si>
  <si>
    <t xml:space="preserve"> Add and subtract numbers including a two-digit number and ones, a two-digit number and tens, two two-digit numbers, and three one-digit numbers</t>
  </si>
  <si>
    <t xml:space="preserve"> Derive addition and subtraction facts to 100 using known facts to 20</t>
  </si>
  <si>
    <t xml:space="preserve"> Write multiplication and division statements using correct symbols</t>
  </si>
  <si>
    <t xml:space="preserve"> Understand that addition and multiplication of two numbers can be done in any order (commutative) and subtraction and division cannot</t>
  </si>
  <si>
    <t xml:space="preserve"> Recognise and name the fractions 1/3, 1/4, 2/4, 3/4</t>
  </si>
  <si>
    <t xml:space="preserve"> Tell the time to the nearest five minutes using an analogue clock, including ‘quarter past’ and ‘quarter to’.</t>
  </si>
  <si>
    <t xml:space="preserve"> Use a ruler to measure lengths in millimetres and centimetres</t>
  </si>
  <si>
    <t xml:space="preserve"> Identify and describe 2D and 3D shapes</t>
  </si>
  <si>
    <t xml:space="preserve"> Use mathematical vocabulary to describe position, direction and movement</t>
  </si>
  <si>
    <t xml:space="preserve"> Read and write numbers up to 1000 in numerals and in words</t>
  </si>
  <si>
    <t xml:space="preserve"> Compare and order whole numbers up to 1000</t>
  </si>
  <si>
    <t xml:space="preserve"> Count from zero in multiples of 4, 8, 50 and 100</t>
  </si>
  <si>
    <t xml:space="preserve"> Add and subtract numbers mentally including a three-digit number and ones, tens and hundreds</t>
  </si>
  <si>
    <t xml:space="preserve"> Use columnar addition and subtraction with numbers up to three digits</t>
  </si>
  <si>
    <t xml:space="preserve"> Use known facts to multiply and divide mentally within the 2, 3, 4, 8 and 10 multiplication tables</t>
  </si>
  <si>
    <t xml:space="preserve"> Multiply a two-digit number by a one-digit number</t>
  </si>
  <si>
    <t xml:space="preserve"> Understand fractions as proportions</t>
  </si>
  <si>
    <t xml:space="preserve"> Understand fractions as numbers</t>
  </si>
  <si>
    <t xml:space="preserve"> Count forward and backwards in tenths</t>
  </si>
  <si>
    <t xml:space="preserve"> Tell the time using analogue and digital 12-hour clocks</t>
  </si>
  <si>
    <t xml:space="preserve"> Measure length (mm, cm, m), mass (g, kg) and capacity (ml, l)</t>
  </si>
  <si>
    <t xml:space="preserve"> Measure perimeters of shapes</t>
  </si>
  <si>
    <t xml:space="preserve"> Round any number to the nearest 10, 100, 1000 and round a number with one decimal place to the nearest whole number</t>
  </si>
  <si>
    <t xml:space="preserve"> Count backwards through zero</t>
  </si>
  <si>
    <t xml:space="preserve"> Use columnar addition and subtraction with numbers up to four digits</t>
  </si>
  <si>
    <t xml:space="preserve"> Multiply two- and three-digit numbers by a one-digit number</t>
  </si>
  <si>
    <t xml:space="preserve"> Use known and derived facts to multiply and divide mentally</t>
  </si>
  <si>
    <t xml:space="preserve"> Write any number of tenths or hundredths as a decimal</t>
  </si>
  <si>
    <t xml:space="preserve"> Find families of common equivalent fractions</t>
  </si>
  <si>
    <t xml:space="preserve"> Add and subtract fractions with the same denominator</t>
  </si>
  <si>
    <t xml:space="preserve"> Find areas of rectilinear shapes by counting squares</t>
  </si>
  <si>
    <t xml:space="preserve"> Use a line of symmetry to complete a symmetric shape or pattern</t>
  </si>
  <si>
    <t xml:space="preserve"> Identify lines of symmetry in 2D shapes</t>
  </si>
  <si>
    <t xml:space="preserve"> Use coordinates in the first quadrant</t>
  </si>
  <si>
    <t xml:space="preserve"> Interpret and construct bar charts and time graphs</t>
  </si>
  <si>
    <t xml:space="preserve"> Identify multiples and factors of a number</t>
  </si>
  <si>
    <t xml:space="preserve"> Count forwards and backwards through zero</t>
  </si>
  <si>
    <t xml:space="preserve"> Round to one decimal place</t>
  </si>
  <si>
    <t xml:space="preserve"> Use columnar addition and subtraction with numbers of any size</t>
  </si>
  <si>
    <t xml:space="preserve"> Multiply a three- or four-digit number by a two-digit number using long multiplication</t>
  </si>
  <si>
    <t xml:space="preserve"> Divide numbers up to four-digits by a single-digit number using short division and interpret the remainder</t>
  </si>
  <si>
    <t xml:space="preserve"> Add and subtract fractions with denominators that are multiples of the same number</t>
  </si>
  <si>
    <t xml:space="preserve"> Write decimals as fractions</t>
  </si>
  <si>
    <t xml:space="preserve"> Understand that per cent relates to number of parts per hundred</t>
  </si>
  <si>
    <t xml:space="preserve"> Convert between adjacent metric units of measure for length, capacity and mass</t>
  </si>
  <si>
    <t xml:space="preserve"> Measure and draw angles</t>
  </si>
  <si>
    <t xml:space="preserve"> Calculate the area of rectangles</t>
  </si>
  <si>
    <t xml:space="preserve"> Distinguish between regular and irregular polygons</t>
  </si>
  <si>
    <t xml:space="preserve"> Multiply and divide numbers with up to three decimal places by 10, 100, and 1000</t>
  </si>
  <si>
    <t xml:space="preserve"> Use long division to divide numbers up to four digits by a two-digit number</t>
  </si>
  <si>
    <t xml:space="preserve"> Use simple formulae expressed in words</t>
  </si>
  <si>
    <t xml:space="preserve"> Generate and describe linear number sequences</t>
  </si>
  <si>
    <t xml:space="preserve"> Use simple ratio to compare quantities</t>
  </si>
  <si>
    <t xml:space="preserve"> Write a fraction in its lowest terms by cancelling common factors</t>
  </si>
  <si>
    <t xml:space="preserve"> Add and subtract fractions and mixed numbers with different denominators</t>
  </si>
  <si>
    <t xml:space="preserve"> Multiply pairs of fractions in simple cases</t>
  </si>
  <si>
    <t xml:space="preserve"> Find percentages of quantities</t>
  </si>
  <si>
    <t xml:space="preserve"> Solve missing angle problems involving triangles, quadrilaterals, angles at a point and angles on a straight line</t>
  </si>
  <si>
    <t xml:space="preserve"> Calculate the volume of cubes and cuboids</t>
  </si>
  <si>
    <t xml:space="preserve"> Use coordinates in all four quadrants</t>
  </si>
  <si>
    <t xml:space="preserve"> Calculate and interpret the mean as an average of a set of discrete data</t>
  </si>
  <si>
    <t xml:space="preserve"> Use positive integer powers and associated real roots</t>
  </si>
  <si>
    <t xml:space="preserve"> Apply the four operations with decimal numbers</t>
  </si>
  <si>
    <t xml:space="preserve"> Write a quantity as a fraction or percentage of another</t>
  </si>
  <si>
    <t xml:space="preserve"> Use multiplicative reasoning to interpret percentage change</t>
  </si>
  <si>
    <t xml:space="preserve"> Add, subtract, multiply and divide with fractions and mixed numbers</t>
  </si>
  <si>
    <t xml:space="preserve"> Check calculations using approximation, estimation or inverse operations</t>
  </si>
  <si>
    <t xml:space="preserve"> Simplify and manipulate expressions by collecting like terms</t>
  </si>
  <si>
    <t xml:space="preserve"> Simplify and manipulate expressions by multiplying a single term over a bracket</t>
  </si>
  <si>
    <t xml:space="preserve"> Substitute numbers into formulae</t>
  </si>
  <si>
    <t xml:space="preserve"> Solve linear equations in one unknown</t>
  </si>
  <si>
    <t xml:space="preserve"> Understand and use lines parallel to the axes, y = x and y = -x</t>
  </si>
  <si>
    <t xml:space="preserve"> Calculate surface area of cubes and cuboids</t>
  </si>
  <si>
    <t xml:space="preserve"> Understand and use geometric notation for labelling angles, lengths, equal lengths and parallel lines</t>
  </si>
  <si>
    <t xml:space="preserve"> Apply the four operations with negative numbers</t>
  </si>
  <si>
    <t xml:space="preserve"> Convert numbers into standard form and vice versa</t>
  </si>
  <si>
    <t xml:space="preserve"> Apply the multiplication, division and power laws of indices</t>
  </si>
  <si>
    <t xml:space="preserve"> Convert between terminating decimals and fractions</t>
  </si>
  <si>
    <t xml:space="preserve"> Find a relevant multiplier when solving problems involving proportion</t>
  </si>
  <si>
    <t xml:space="preserve"> Solve problems involving percentage change, including original value problems</t>
  </si>
  <si>
    <t xml:space="preserve"> Factorise an expression by taking out common factors</t>
  </si>
  <si>
    <t xml:space="preserve"> Change the subject of a formula when two steps are required</t>
  </si>
  <si>
    <t xml:space="preserve"> Find and use the nth term for a linear sequence</t>
  </si>
  <si>
    <t xml:space="preserve"> Solve linear equations with unknowns on both sides</t>
  </si>
  <si>
    <t xml:space="preserve"> Plot and interpret graphs of linear functions</t>
  </si>
  <si>
    <t xml:space="preserve"> Apply the formulae for circumference and area of a circle</t>
  </si>
  <si>
    <t xml:space="preserve"> Calculate theoretical probabilities for single events</t>
  </si>
  <si>
    <t xml:space="preserve"> Calculate with roots and integer indices</t>
  </si>
  <si>
    <t xml:space="preserve"> Manipulate algebraic expressions by expanding the product of two binomials</t>
  </si>
  <si>
    <t xml:space="preserve"> Manipulate algebraic expressions by factorising a quadratic expression of the form x² + bx + c</t>
  </si>
  <si>
    <t xml:space="preserve"> Understand and use the gradient of a straight line to solve problems</t>
  </si>
  <si>
    <t xml:space="preserve"> Solve two linear simultaneous equations algebraically and graphically</t>
  </si>
  <si>
    <t xml:space="preserve"> Plot and interpret graphs of quadratic functions</t>
  </si>
  <si>
    <t xml:space="preserve"> Change freely between compound units</t>
  </si>
  <si>
    <t xml:space="preserve"> Use ruler and compass methods to construct the perpendicular bisector of a line segment and to bisect an angle</t>
  </si>
  <si>
    <t xml:space="preserve"> Solve problems involving similar shapes</t>
  </si>
  <si>
    <t xml:space="preserve"> Calculate exactly with multiples of π</t>
  </si>
  <si>
    <t xml:space="preserve"> Apply Pythagoras’ Theorem in two dimensions</t>
  </si>
  <si>
    <t xml:space="preserve"> Use geometrical reasoning to construct simple proofs</t>
  </si>
  <si>
    <t xml:space="preserve"> Use tree diagrams to list outcomes</t>
  </si>
  <si>
    <t xml:space="preserve"> Manipulate fractional indices</t>
  </si>
  <si>
    <t xml:space="preserve"> Solve problems involving direct and inverse proportion</t>
  </si>
  <si>
    <t xml:space="preserve"> Convert between recurring decimals and fractions</t>
  </si>
  <si>
    <t xml:space="preserve"> Solve equations using iterative methods</t>
  </si>
  <si>
    <t xml:space="preserve"> Manipulate algebraic expressions by factorising a quadratic expression of the form ax² + bx + c</t>
  </si>
  <si>
    <t xml:space="preserve"> Solve quadratic equations by factorising</t>
  </si>
  <si>
    <t xml:space="preserve"> Link graphs of quadratic functions to related equations</t>
  </si>
  <si>
    <t xml:space="preserve"> Interpret a gradient as a rate of change</t>
  </si>
  <si>
    <t xml:space="preserve"> Recognise and use the equation of a circle with centre at the origin</t>
  </si>
  <si>
    <t xml:space="preserve"> Apply trigonometry in two dimensions</t>
  </si>
  <si>
    <t xml:space="preserve"> Calculate volumes of spheres, cones and pyramids</t>
  </si>
  <si>
    <t xml:space="preserve"> Understand and use vectors</t>
  </si>
  <si>
    <t xml:space="preserve"> Analyse data through measures of central tendency, including quartiles</t>
  </si>
  <si>
    <t>1M1</t>
  </si>
  <si>
    <t>1M2</t>
  </si>
  <si>
    <t>1M3</t>
  </si>
  <si>
    <t>1M4</t>
  </si>
  <si>
    <t>1M5</t>
  </si>
  <si>
    <t>1M6</t>
  </si>
  <si>
    <t>1M7</t>
  </si>
  <si>
    <t>1M8</t>
  </si>
  <si>
    <t>1M9</t>
  </si>
  <si>
    <t>1M10</t>
  </si>
  <si>
    <t>1M11</t>
  </si>
  <si>
    <t>1M12</t>
  </si>
  <si>
    <t>1M13</t>
  </si>
  <si>
    <t>2M1</t>
  </si>
  <si>
    <t>2M2</t>
  </si>
  <si>
    <t>2M3</t>
  </si>
  <si>
    <t>2M4</t>
  </si>
  <si>
    <t>2M5</t>
  </si>
  <si>
    <t>2M6</t>
  </si>
  <si>
    <t>2M7</t>
  </si>
  <si>
    <t>2M8</t>
  </si>
  <si>
    <t>2M9</t>
  </si>
  <si>
    <t>2M10</t>
  </si>
  <si>
    <t>2M11</t>
  </si>
  <si>
    <t>2M12</t>
  </si>
  <si>
    <t>2M13</t>
  </si>
  <si>
    <t>3M1</t>
  </si>
  <si>
    <t>3M2</t>
  </si>
  <si>
    <t>3M3</t>
  </si>
  <si>
    <t>3M4</t>
  </si>
  <si>
    <t>3M5</t>
  </si>
  <si>
    <t>3M6</t>
  </si>
  <si>
    <t>3M7</t>
  </si>
  <si>
    <t>3M8</t>
  </si>
  <si>
    <t>3M9</t>
  </si>
  <si>
    <t>3M10</t>
  </si>
  <si>
    <t>3M11</t>
  </si>
  <si>
    <t>3M12</t>
  </si>
  <si>
    <t>3M13</t>
  </si>
  <si>
    <t>4M1</t>
  </si>
  <si>
    <t>4M2</t>
  </si>
  <si>
    <t>4M3</t>
  </si>
  <si>
    <t>4M4</t>
  </si>
  <si>
    <t>4M5</t>
  </si>
  <si>
    <t>4M6</t>
  </si>
  <si>
    <t>4M7</t>
  </si>
  <si>
    <t>4M8</t>
  </si>
  <si>
    <t>4M9</t>
  </si>
  <si>
    <t>4M10</t>
  </si>
  <si>
    <t>4M11</t>
  </si>
  <si>
    <t>4M12</t>
  </si>
  <si>
    <t>4M13</t>
  </si>
  <si>
    <t>5M1</t>
  </si>
  <si>
    <t>5M2</t>
  </si>
  <si>
    <t>5M3</t>
  </si>
  <si>
    <t>5M4</t>
  </si>
  <si>
    <t>5M5</t>
  </si>
  <si>
    <t>5M6</t>
  </si>
  <si>
    <t>5M7</t>
  </si>
  <si>
    <t>5M8</t>
  </si>
  <si>
    <t>5M9</t>
  </si>
  <si>
    <t>5M10</t>
  </si>
  <si>
    <t>5M11</t>
  </si>
  <si>
    <t>5M12</t>
  </si>
  <si>
    <t>5M13</t>
  </si>
  <si>
    <t>6M1</t>
  </si>
  <si>
    <t>6M2</t>
  </si>
  <si>
    <t>6M3</t>
  </si>
  <si>
    <t>6M4</t>
  </si>
  <si>
    <t>6M5</t>
  </si>
  <si>
    <t>6M6</t>
  </si>
  <si>
    <t>6M7</t>
  </si>
  <si>
    <t>6M8</t>
  </si>
  <si>
    <t>6M9</t>
  </si>
  <si>
    <t>6M10</t>
  </si>
  <si>
    <t>6M11</t>
  </si>
  <si>
    <t>6M12</t>
  </si>
  <si>
    <t>6M13</t>
  </si>
  <si>
    <t>8M1</t>
  </si>
  <si>
    <t>8M2</t>
  </si>
  <si>
    <t>8M3</t>
  </si>
  <si>
    <t>8M4</t>
  </si>
  <si>
    <t>8M5</t>
  </si>
  <si>
    <t>8M6</t>
  </si>
  <si>
    <t>8M7</t>
  </si>
  <si>
    <t>8M8</t>
  </si>
  <si>
    <t>8M9</t>
  </si>
  <si>
    <t>8M10</t>
  </si>
  <si>
    <t>8M11</t>
  </si>
  <si>
    <t>8M12</t>
  </si>
  <si>
    <t>8M13</t>
  </si>
  <si>
    <t>9M1</t>
  </si>
  <si>
    <t>9M2</t>
  </si>
  <si>
    <t>9M3</t>
  </si>
  <si>
    <t>9M4</t>
  </si>
  <si>
    <t>9M5</t>
  </si>
  <si>
    <t>9M6</t>
  </si>
  <si>
    <t>9M7</t>
  </si>
  <si>
    <t>9M8</t>
  </si>
  <si>
    <t>9M9</t>
  </si>
  <si>
    <t>9M10</t>
  </si>
  <si>
    <t>9M11</t>
  </si>
  <si>
    <t>9M12</t>
  </si>
  <si>
    <t>9M13</t>
  </si>
  <si>
    <t>10M1</t>
  </si>
  <si>
    <t>10M2</t>
  </si>
  <si>
    <t>10M3</t>
  </si>
  <si>
    <t>10M4</t>
  </si>
  <si>
    <t>10M5</t>
  </si>
  <si>
    <t>10M6</t>
  </si>
  <si>
    <t>10M7</t>
  </si>
  <si>
    <t>10M8</t>
  </si>
  <si>
    <t>10M9</t>
  </si>
  <si>
    <t>10M10</t>
  </si>
  <si>
    <t>10M11</t>
  </si>
  <si>
    <t>10M12</t>
  </si>
  <si>
    <t>10M13</t>
  </si>
  <si>
    <t>Mathematics profile</t>
  </si>
  <si>
    <t>Stage:</t>
  </si>
  <si>
    <t>Student number:</t>
  </si>
  <si>
    <t>Enter student names in yellow cells below</t>
  </si>
  <si>
    <t>Students:</t>
  </si>
  <si>
    <t>Cerys Xia</t>
  </si>
  <si>
    <t>Donald Yardley</t>
  </si>
  <si>
    <t>Edward Zephaniah</t>
  </si>
  <si>
    <t>Francis Ao</t>
  </si>
  <si>
    <t>Gillian Brookes</t>
  </si>
  <si>
    <t>Harry Carpenter</t>
  </si>
  <si>
    <t>Iris Jones</t>
  </si>
  <si>
    <t>To set up:</t>
  </si>
  <si>
    <t>0 = little or no understanding</t>
  </si>
  <si>
    <t>1 = some understanding</t>
  </si>
  <si>
    <t>2 = strong understanding</t>
  </si>
  <si>
    <t>Code as follows:</t>
  </si>
  <si>
    <t>To view and print a profile:</t>
  </si>
  <si>
    <t>Enter student number in cell P2 of 'Student'</t>
  </si>
  <si>
    <t>No.</t>
  </si>
  <si>
    <t>Enter 0, 1 or 2 in cells in cells D3 to P37 of 'Tracker'</t>
  </si>
  <si>
    <t>© Kangaroo Maths 2015</t>
  </si>
  <si>
    <t>NPV1</t>
  </si>
  <si>
    <t>NPV2</t>
  </si>
  <si>
    <t>NPV3</t>
  </si>
  <si>
    <t>NPV4</t>
  </si>
  <si>
    <t>NPV5</t>
  </si>
  <si>
    <t>NPV6</t>
  </si>
  <si>
    <t>AS1</t>
  </si>
  <si>
    <t>AS2</t>
  </si>
  <si>
    <t>AS3</t>
  </si>
  <si>
    <t>AS4</t>
  </si>
  <si>
    <t>MD1</t>
  </si>
  <si>
    <t>MD2</t>
  </si>
  <si>
    <t>MD3</t>
  </si>
  <si>
    <t>MD4</t>
  </si>
  <si>
    <t>MD5</t>
  </si>
  <si>
    <t>MD6</t>
  </si>
  <si>
    <t>MD7</t>
  </si>
  <si>
    <t>MD8</t>
  </si>
  <si>
    <t>MD9</t>
  </si>
  <si>
    <t>MD10</t>
  </si>
  <si>
    <t>MD11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</si>
  <si>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</si>
  <si>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</si>
  <si>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</si>
  <si>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</si>
  <si>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</si>
  <si>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</si>
  <si>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</si>
  <si>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</si>
  <si>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</si>
  <si>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</si>
  <si>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</si>
  <si>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</si>
  <si>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M1</t>
  </si>
  <si>
    <t>M2</t>
  </si>
  <si>
    <t>M3</t>
  </si>
  <si>
    <t>M4</t>
  </si>
  <si>
    <t>M5</t>
  </si>
  <si>
    <t>M6</t>
  </si>
  <si>
    <t>M7</t>
  </si>
  <si>
    <t>GPS1</t>
  </si>
  <si>
    <t>GPS2</t>
  </si>
  <si>
    <t>GPS3</t>
  </si>
  <si>
    <t>GPS4</t>
  </si>
  <si>
    <t>GPS5</t>
  </si>
  <si>
    <t>GPS6</t>
  </si>
  <si>
    <t>GPD1</t>
  </si>
  <si>
    <t>S1</t>
  </si>
  <si>
    <t>S2</t>
  </si>
  <si>
    <t>Yes</t>
  </si>
  <si>
    <t>Nearly</t>
  </si>
  <si>
    <t>Not yet</t>
  </si>
  <si>
    <t>No</t>
  </si>
  <si>
    <t>To build a picture based on the Got It assessment:</t>
  </si>
  <si>
    <t>Q</t>
  </si>
  <si>
    <t>Question</t>
  </si>
  <si>
    <t>Check that Stage number is correct in cell P3</t>
  </si>
  <si>
    <t>Read, write, order and compare numbers to at least 1 000 000 and determine the value of each digit</t>
  </si>
  <si>
    <t>Count forwards or backwards in steps of powers of 10 for any given number up to 1 000 000</t>
  </si>
  <si>
    <r>
      <t xml:space="preserve">Interpret negative numbers in context, </t>
    </r>
    <r>
      <rPr>
        <sz val="10"/>
        <color rgb="FFE46C0A"/>
        <rFont val="Calibri"/>
        <family val="2"/>
        <scheme val="minor"/>
      </rPr>
      <t>count forwards and backwards with positive and negative whole numbers, including through zero</t>
    </r>
  </si>
  <si>
    <t>Round any number up to 1 000 000 to the nearest 10, 100, 1000, 10 000 and 100 000</t>
  </si>
  <si>
    <t>Solve number problems and practical problems that involve all of the above</t>
  </si>
  <si>
    <t>Read Roman numerals to 1000 (M) and recognise years written in Roman numerals</t>
  </si>
  <si>
    <t>Add and subtract whole numbers with more than 4 digits, including using formal written methods (columnar addition and subtraction)</t>
  </si>
  <si>
    <t>Add and subtract numbers mentally with increasingly large numbers</t>
  </si>
  <si>
    <t>Use rounding to check answers to calculations and determine, in the context of a problem, levels of accuracy</t>
  </si>
  <si>
    <t>Solve addition and subtraction multi-step problems in contexts, deciding which operations and methods to use and why</t>
  </si>
  <si>
    <r>
      <t>Identify multiples and factors</t>
    </r>
    <r>
      <rPr>
        <sz val="10"/>
        <color theme="1"/>
        <rFont val="Calibri"/>
        <scheme val="minor"/>
      </rPr>
      <t>, including finding all factor pairs of a number, and common factors of two numbers</t>
    </r>
  </si>
  <si>
    <t>Know and use the vocabulary of prime numbers, prime factors and composite (non-prime) numbers</t>
  </si>
  <si>
    <t>Establish whether a number up to 100 is prime and recall prime numbers up to 19</t>
  </si>
  <si>
    <t>Multiply numbers up to 4 digits by a one- or two-digit number using a formal written method, including long multiplication for two-digit numbers</t>
  </si>
  <si>
    <t>Multiply and divide numbers mentally drawing upon known facts</t>
  </si>
  <si>
    <t>Divide numbers up to 4 digits by a one-digit number using the formal written method of short division and interpret remainders appropriately for the context</t>
  </si>
  <si>
    <t>Multiply and divide whole numbers and those involving decimals by 10, 100 and 1000</t>
  </si>
  <si>
    <t>Recognise and use square numbers and cube numbers, and the notation for squared (²) and cubed (³)</t>
  </si>
  <si>
    <t>Solve problems involving multiplication and division including using their knowledge of factors and multiples, squares and cubes</t>
  </si>
  <si>
    <t>Solve problems involving addition, subtraction, multiplication and division and a combination of these, including understanding the meaning of the equals sign</t>
  </si>
  <si>
    <t>Solve problems involving multiplication and division, including scaling by simple fractions and problems involving simple rates</t>
  </si>
  <si>
    <t>Compare and order fractions whose denominators are all multiples of the same number</t>
  </si>
  <si>
    <t>Identify, name and write equivalent fractions of a given fraction, represented visually, including tenths and hundredths</t>
  </si>
  <si>
    <t>Recognise mixed numbers and improper fractions and convert from one form to the other and write mathematical statements &gt; 1 as a mixed number [for example, 2/5 + 4/5 = 6/5 = 1 1/5]</t>
  </si>
  <si>
    <t>Add and subtract fractions with the same denominator and denominators that are multiples of the same number</t>
  </si>
  <si>
    <t>Multiply proper fractions and mixed numbers by whole numbers, supported by materials and diagrams</t>
  </si>
  <si>
    <r>
      <t xml:space="preserve">Read and </t>
    </r>
    <r>
      <rPr>
        <sz val="10"/>
        <color rgb="FFE46C0A"/>
        <rFont val="Calibri"/>
        <family val="2"/>
        <scheme val="minor"/>
      </rPr>
      <t>write decimal numbers as fractions [for example, 0.71 = 71/100]</t>
    </r>
  </si>
  <si>
    <t>Recognise and use thousandths and relate them to tenths, hundredths and decimal equivalents</t>
  </si>
  <si>
    <t>Round decimals with two decimal places to the nearest whole number and to one decimal place</t>
  </si>
  <si>
    <t>Read, write, order and compare numbers with up to three decimal places</t>
  </si>
  <si>
    <t>Solve problems involving number up to three decimal places</t>
  </si>
  <si>
    <r>
      <t xml:space="preserve">Recognise the per cent symbol (%) and </t>
    </r>
    <r>
      <rPr>
        <sz val="10"/>
        <color rgb="FFE46C0A"/>
        <rFont val="Calibri"/>
        <family val="2"/>
        <scheme val="minor"/>
      </rPr>
      <t>understand that per cent relates to ‘number of parts per hundred’, and write percentages as a fraction with denominator 100, and as a decimal</t>
    </r>
  </si>
  <si>
    <t>Solve problems which require knowing percentage and decimal equivalents of 1/2, 1/4, 1/5, 2/5, 4/5 and those fractions with a denominator of a multiple of 10 or 25</t>
  </si>
  <si>
    <t>Convert between different units of metric measure (for example, kilometre and metre; centimetre and metre; centimetre and millimetre; gram and kilogram; litre and millilitre)</t>
  </si>
  <si>
    <t>Understand and use approximate equivalences between metric units and common imperial units such as inches, pounds and pints</t>
  </si>
  <si>
    <t>Measure and calculate the perimeter of composite rectilinear shapes in centimetres and metres</t>
  </si>
  <si>
    <r>
      <t xml:space="preserve">Calculate and compare the area of rectangles (including squares), and including using standard units, square centimetres (cm²) and square metres (m²)  </t>
    </r>
    <r>
      <rPr>
        <sz val="10"/>
        <color theme="1"/>
        <rFont val="Calibri"/>
        <scheme val="minor"/>
      </rPr>
      <t>and estimate the area of irregular shapes</t>
    </r>
  </si>
  <si>
    <t>Estimate volume [for example, using 1 cm³ blocks to build cuboids (including cubes)] and capacity [for example, using water]</t>
  </si>
  <si>
    <t>Solve problems involving converting between units of time</t>
  </si>
  <si>
    <t>Use all four operations to solve problems involving measure [for example, length, mass, volume, money] using decimal notation, including scaling</t>
  </si>
  <si>
    <t>Identify 3-D shapes, including cubes and other cuboids, from 2-D representations</t>
  </si>
  <si>
    <t>Know angles are measured in degrees: estimate and compare acute, obtuse and reflex angles</t>
  </si>
  <si>
    <t>Draw given angles, and measure them in degrees (°)</t>
  </si>
  <si>
    <t>Identify: angles at a point and one whole turn (total 360°); angles at a point on a straight line and 1/2 a turn (total 180°); other multiples of 90°</t>
  </si>
  <si>
    <t>Use the properties of rectangles to deduce related facts and find missing lengths and angles</t>
  </si>
  <si>
    <t>Distinguish between regular and irregular polygons based on reasoning about equal sides and angles</t>
  </si>
  <si>
    <t>Identify, describe and represent the position of a shape following a reflection or translation, using the appropriate language, and know that the shape has not changed</t>
  </si>
  <si>
    <t>Solve comparison, sum and difference problems using information presented in a line graph</t>
  </si>
  <si>
    <t>Complete, read and interpret information in tables, including timetables</t>
  </si>
  <si>
    <t>5NPV1</t>
  </si>
  <si>
    <t>5NPV2</t>
  </si>
  <si>
    <t>5NPV3</t>
  </si>
  <si>
    <t>5NPV4</t>
  </si>
  <si>
    <t>5NPV5</t>
  </si>
  <si>
    <t>5NPV6</t>
  </si>
  <si>
    <t>5AS1</t>
  </si>
  <si>
    <t>5AS2</t>
  </si>
  <si>
    <t>5AS3</t>
  </si>
  <si>
    <t>5AS4</t>
  </si>
  <si>
    <t>5MD1</t>
  </si>
  <si>
    <t>5MD2</t>
  </si>
  <si>
    <t>5MD3</t>
  </si>
  <si>
    <t>5MD4</t>
  </si>
  <si>
    <t>5MD5</t>
  </si>
  <si>
    <t>5MD6</t>
  </si>
  <si>
    <t>5MD7</t>
  </si>
  <si>
    <t>5MD8</t>
  </si>
  <si>
    <t>5MD9</t>
  </si>
  <si>
    <t>5MD10</t>
  </si>
  <si>
    <t>5MD11</t>
  </si>
  <si>
    <t>5F1</t>
  </si>
  <si>
    <t>5F2</t>
  </si>
  <si>
    <t>5F3</t>
  </si>
  <si>
    <t>5F4</t>
  </si>
  <si>
    <t>5F5</t>
  </si>
  <si>
    <t>5F6</t>
  </si>
  <si>
    <t>5F7</t>
  </si>
  <si>
    <t>5F8</t>
  </si>
  <si>
    <t>5F9</t>
  </si>
  <si>
    <t>5F10</t>
  </si>
  <si>
    <t>5F11</t>
  </si>
  <si>
    <t>5F12</t>
  </si>
  <si>
    <t>5GPS1</t>
  </si>
  <si>
    <t>5GPS2</t>
  </si>
  <si>
    <t>5GPS3</t>
  </si>
  <si>
    <t>5GPS4</t>
  </si>
  <si>
    <t>5GPS5</t>
  </si>
  <si>
    <t>5GPS6</t>
  </si>
  <si>
    <t>5GPD1</t>
  </si>
  <si>
    <t>5S1</t>
  </si>
  <si>
    <t>5S2</t>
  </si>
  <si>
    <t>Mastery Indicators</t>
  </si>
  <si>
    <t>All statements</t>
  </si>
  <si>
    <t>Deep understanding</t>
  </si>
  <si>
    <t>Sufficient understanding</t>
  </si>
  <si>
    <t>Some understanding</t>
  </si>
  <si>
    <t>Little understanding</t>
  </si>
  <si>
    <t>Note that blue highlighting of codes indicates statements closely connected to Mastery Indicators</t>
  </si>
  <si>
    <t>Got It?</t>
  </si>
  <si>
    <t>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</si>
</sst>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sz val="10"/>
      <color rgb="FF00000A"/>
      <name val="Calibri"/>
      <scheme val="minor"/>
    </font>
    <font>
      <b/>
      <sz val="16"/>
      <color theme="1"/>
      <name val="Century Gothic"/>
    </font>
    <font>
      <b/>
      <sz val="16"/>
      <color rgb="FFFF0000"/>
      <name val="Century Gothic"/>
    </font>
    <font>
      <sz val="8"/>
      <name val="Calibri"/>
      <family val="2"/>
      <scheme val="minor"/>
    </font>
    <font>
      <sz val="16"/>
      <color theme="1"/>
      <name val="Century Gothic"/>
    </font>
    <font>
      <i/>
      <sz val="16"/>
      <color theme="1"/>
      <name val="Century Gothic"/>
    </font>
    <font>
      <sz val="12"/>
      <name val="Calibri"/>
      <family val="2"/>
      <scheme val="minor"/>
    </font>
    <font>
      <sz val="12"/>
      <color theme="1"/>
      <name val="Century Gothic"/>
    </font>
    <font>
      <i/>
      <sz val="16"/>
      <name val="Century Gothic"/>
    </font>
    <font>
      <b/>
      <sz val="12"/>
      <color theme="0" tint="-0.34998626667073579"/>
      <name val="Calibri"/>
      <scheme val="minor"/>
    </font>
    <font>
      <sz val="12"/>
      <color theme="0" tint="-0.34998626667073579"/>
      <name val="Calibri"/>
      <scheme val="minor"/>
    </font>
    <font>
      <sz val="10"/>
      <color theme="1"/>
      <name val="Calibri"/>
      <family val="2"/>
      <scheme val="minor"/>
    </font>
    <font>
      <sz val="10"/>
      <color rgb="FFE46C0A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0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6" fillId="0" borderId="0" xfId="0" applyFont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6" fillId="0" borderId="1" xfId="0" applyFont="1" applyBorder="1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3" fillId="2" borderId="1" xfId="0" applyFont="1" applyFill="1" applyBorder="1" applyProtection="1">
      <protection locked="0"/>
    </xf>
    <xf numFmtId="0" fontId="6" fillId="0" borderId="0" xfId="0" applyFont="1" applyAlignment="1"/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/>
    <xf numFmtId="0" fontId="18" fillId="3" borderId="1" xfId="0" applyFont="1" applyFill="1" applyBorder="1" applyAlignment="1">
      <alignment vertical="center" wrapText="1"/>
    </xf>
    <xf numFmtId="0" fontId="0" fillId="0" borderId="0" xfId="0" applyProtection="1"/>
    <xf numFmtId="0" fontId="3" fillId="0" borderId="0" xfId="0" applyFont="1" applyProtection="1"/>
    <xf numFmtId="0" fontId="0" fillId="0" borderId="0" xfId="0" applyAlignment="1" applyProtection="1">
      <alignment horizontal="left"/>
    </xf>
    <xf numFmtId="0" fontId="3" fillId="0" borderId="1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Protection="1"/>
    <xf numFmtId="0" fontId="0" fillId="0" borderId="1" xfId="0" applyBorder="1" applyAlignment="1" applyProtection="1">
      <alignment horizontal="center" vertical="top" textRotation="90"/>
    </xf>
    <xf numFmtId="0" fontId="0" fillId="3" borderId="1" xfId="0" applyFill="1" applyBorder="1" applyAlignment="1" applyProtection="1">
      <alignment horizontal="center" vertical="top" textRotation="90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9" fontId="0" fillId="0" borderId="1" xfId="1" applyFont="1" applyBorder="1" applyAlignment="1" applyProtection="1">
      <alignment horizontal="center"/>
    </xf>
    <xf numFmtId="0" fontId="17" fillId="0" borderId="1" xfId="0" applyFont="1" applyBorder="1" applyProtection="1"/>
    <xf numFmtId="9" fontId="1" fillId="0" borderId="1" xfId="1" applyFont="1" applyBorder="1" applyAlignment="1" applyProtection="1">
      <alignment horizontal="center" textRotation="18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right" vertical="center"/>
    </xf>
    <xf numFmtId="0" fontId="20" fillId="0" borderId="0" xfId="0" applyFont="1" applyAlignment="1" applyProtection="1">
      <alignment horizontal="center" vertical="center"/>
    </xf>
    <xf numFmtId="0" fontId="20" fillId="0" borderId="1" xfId="0" applyFont="1" applyBorder="1" applyAlignment="1" applyProtection="1">
      <alignment horizontal="left" vertical="center"/>
    </xf>
    <xf numFmtId="0" fontId="22" fillId="0" borderId="1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/>
    </xf>
    <xf numFmtId="0" fontId="20" fillId="3" borderId="0" xfId="0" applyFont="1" applyFill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6" fillId="0" borderId="1" xfId="0" applyFont="1" applyBorder="1" applyProtection="1">
      <protection locked="0"/>
    </xf>
    <xf numFmtId="0" fontId="24" fillId="0" borderId="1" xfId="0" applyFont="1" applyBorder="1" applyProtection="1"/>
    <xf numFmtId="0" fontId="3" fillId="0" borderId="1" xfId="0" applyFont="1" applyBorder="1" applyAlignment="1" applyProtection="1">
      <alignment horizontal="center" textRotation="90" wrapText="1"/>
    </xf>
    <xf numFmtId="0" fontId="0" fillId="0" borderId="1" xfId="0" applyBorder="1" applyAlignment="1" applyProtection="1">
      <alignment horizontal="center"/>
    </xf>
    <xf numFmtId="0" fontId="16" fillId="0" borderId="1" xfId="0" applyFont="1" applyBorder="1" applyAlignment="1" applyProtection="1"/>
    <xf numFmtId="0" fontId="0" fillId="0" borderId="1" xfId="0" applyBorder="1" applyAlignment="1" applyProtection="1"/>
    <xf numFmtId="0" fontId="23" fillId="0" borderId="1" xfId="0" applyFont="1" applyBorder="1" applyAlignment="1" applyProtection="1">
      <alignment horizontal="left"/>
    </xf>
  </cellXfs>
  <cellStyles count="8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Normal" xfId="0" builtinId="0"/>
    <cellStyle name="Percent" xfId="1" builtinId="5"/>
  </cellStyles>
  <dxfs count="17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theme="9" tint="0.39997558519241921"/>
          <bgColor rgb="FFFF8000"/>
        </patternFill>
      </fill>
    </dxf>
    <dxf>
      <font>
        <color auto="1"/>
      </font>
      <fill>
        <patternFill patternType="solid">
          <fgColor indexed="64"/>
          <bgColor rgb="FFFFFF66"/>
        </patternFill>
      </fill>
    </dxf>
    <dxf>
      <font>
        <color auto="1"/>
      </font>
      <fill>
        <patternFill patternType="solid">
          <fgColor indexed="64"/>
          <bgColor rgb="FF80FF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theme="9" tint="0.39997558519241921"/>
          <bgColor rgb="FFFF8000"/>
        </patternFill>
      </fill>
    </dxf>
    <dxf>
      <font>
        <color auto="1"/>
      </font>
      <fill>
        <patternFill patternType="solid">
          <fgColor indexed="64"/>
          <bgColor rgb="FFFFFF66"/>
        </patternFill>
      </fill>
    </dxf>
    <dxf>
      <font>
        <color auto="1"/>
      </font>
      <fill>
        <patternFill patternType="solid">
          <fgColor indexed="64"/>
          <bgColor rgb="FF8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zoomScale="70" zoomScaleNormal="70" zoomScalePageLayoutView="70" workbookViewId="0">
      <selection activeCell="B5" sqref="B5"/>
    </sheetView>
  </sheetViews>
  <sheetFormatPr defaultColWidth="11" defaultRowHeight="15.75" x14ac:dyDescent="0.25"/>
  <cols>
    <col min="1" max="1" width="4.375" style="19" customWidth="1"/>
    <col min="2" max="2" width="18" style="19" customWidth="1"/>
    <col min="3" max="3" width="11" style="19"/>
    <col min="4" max="4" width="4.875" style="19" customWidth="1"/>
    <col min="5" max="16384" width="11" style="19"/>
  </cols>
  <sheetData>
    <row r="1" spans="1:4" x14ac:dyDescent="0.25">
      <c r="B1" s="20" t="s">
        <v>303</v>
      </c>
    </row>
    <row r="2" spans="1:4" x14ac:dyDescent="0.25">
      <c r="B2" s="19" t="s">
        <v>294</v>
      </c>
    </row>
    <row r="4" spans="1:4" x14ac:dyDescent="0.25">
      <c r="A4" s="20" t="s">
        <v>310</v>
      </c>
      <c r="B4" s="20" t="s">
        <v>295</v>
      </c>
      <c r="D4" s="20" t="s">
        <v>366</v>
      </c>
    </row>
    <row r="5" spans="1:4" x14ac:dyDescent="0.25">
      <c r="A5" s="21">
        <v>1</v>
      </c>
      <c r="B5" s="11" t="s">
        <v>299</v>
      </c>
      <c r="D5" s="19" t="s">
        <v>311</v>
      </c>
    </row>
    <row r="6" spans="1:4" x14ac:dyDescent="0.25">
      <c r="A6" s="21">
        <v>2</v>
      </c>
      <c r="B6" s="11" t="s">
        <v>15</v>
      </c>
      <c r="D6" s="19" t="s">
        <v>307</v>
      </c>
    </row>
    <row r="7" spans="1:4" x14ac:dyDescent="0.25">
      <c r="A7" s="21">
        <v>3</v>
      </c>
      <c r="B7" s="11" t="s">
        <v>16</v>
      </c>
      <c r="D7" s="19" t="s">
        <v>304</v>
      </c>
    </row>
    <row r="8" spans="1:4" x14ac:dyDescent="0.25">
      <c r="A8" s="21">
        <v>4</v>
      </c>
      <c r="B8" s="11" t="s">
        <v>17</v>
      </c>
      <c r="D8" s="19" t="s">
        <v>305</v>
      </c>
    </row>
    <row r="9" spans="1:4" x14ac:dyDescent="0.25">
      <c r="A9" s="21">
        <v>5</v>
      </c>
      <c r="B9" s="11" t="s">
        <v>300</v>
      </c>
      <c r="D9" s="19" t="s">
        <v>306</v>
      </c>
    </row>
    <row r="10" spans="1:4" x14ac:dyDescent="0.25">
      <c r="A10" s="21">
        <v>6</v>
      </c>
      <c r="B10" s="11" t="s">
        <v>18</v>
      </c>
      <c r="D10" s="19" t="s">
        <v>467</v>
      </c>
    </row>
    <row r="11" spans="1:4" x14ac:dyDescent="0.25">
      <c r="A11" s="21">
        <v>7</v>
      </c>
      <c r="B11" s="11" t="s">
        <v>301</v>
      </c>
    </row>
    <row r="12" spans="1:4" x14ac:dyDescent="0.25">
      <c r="A12" s="21">
        <v>8</v>
      </c>
      <c r="B12" s="11" t="s">
        <v>19</v>
      </c>
      <c r="D12" s="20" t="s">
        <v>308</v>
      </c>
    </row>
    <row r="13" spans="1:4" x14ac:dyDescent="0.25">
      <c r="A13" s="21">
        <v>9</v>
      </c>
      <c r="B13" s="11" t="s">
        <v>20</v>
      </c>
      <c r="D13" s="19" t="s">
        <v>309</v>
      </c>
    </row>
    <row r="14" spans="1:4" x14ac:dyDescent="0.25">
      <c r="A14" s="21">
        <v>10</v>
      </c>
      <c r="B14" s="11" t="s">
        <v>21</v>
      </c>
      <c r="D14" s="19" t="s">
        <v>369</v>
      </c>
    </row>
    <row r="15" spans="1:4" x14ac:dyDescent="0.25">
      <c r="A15" s="21">
        <v>11</v>
      </c>
      <c r="B15" s="11" t="s">
        <v>22</v>
      </c>
    </row>
    <row r="16" spans="1:4" x14ac:dyDescent="0.25">
      <c r="A16" s="21">
        <v>12</v>
      </c>
      <c r="B16" s="11" t="s">
        <v>23</v>
      </c>
    </row>
    <row r="17" spans="1:2" x14ac:dyDescent="0.25">
      <c r="A17" s="21">
        <v>13</v>
      </c>
      <c r="B17" s="11" t="s">
        <v>24</v>
      </c>
    </row>
    <row r="18" spans="1:2" x14ac:dyDescent="0.25">
      <c r="A18" s="21">
        <v>14</v>
      </c>
      <c r="B18" s="11" t="s">
        <v>25</v>
      </c>
    </row>
    <row r="19" spans="1:2" x14ac:dyDescent="0.25">
      <c r="A19" s="21">
        <v>15</v>
      </c>
      <c r="B19" s="11" t="s">
        <v>26</v>
      </c>
    </row>
    <row r="20" spans="1:2" x14ac:dyDescent="0.25">
      <c r="A20" s="21">
        <v>16</v>
      </c>
      <c r="B20" s="11" t="s">
        <v>27</v>
      </c>
    </row>
    <row r="21" spans="1:2" x14ac:dyDescent="0.25">
      <c r="A21" s="21">
        <v>17</v>
      </c>
      <c r="B21" s="11" t="s">
        <v>28</v>
      </c>
    </row>
    <row r="22" spans="1:2" x14ac:dyDescent="0.25">
      <c r="A22" s="21">
        <v>18</v>
      </c>
      <c r="B22" s="11" t="s">
        <v>29</v>
      </c>
    </row>
    <row r="23" spans="1:2" x14ac:dyDescent="0.25">
      <c r="A23" s="21">
        <v>19</v>
      </c>
      <c r="B23" s="11" t="s">
        <v>302</v>
      </c>
    </row>
    <row r="24" spans="1:2" x14ac:dyDescent="0.25">
      <c r="A24" s="21">
        <v>20</v>
      </c>
      <c r="B24" s="11" t="s">
        <v>30</v>
      </c>
    </row>
    <row r="25" spans="1:2" x14ac:dyDescent="0.25">
      <c r="A25" s="21">
        <v>21</v>
      </c>
      <c r="B25" s="11" t="s">
        <v>31</v>
      </c>
    </row>
    <row r="26" spans="1:2" x14ac:dyDescent="0.25">
      <c r="A26" s="21">
        <v>22</v>
      </c>
      <c r="B26" s="11" t="s">
        <v>32</v>
      </c>
    </row>
    <row r="27" spans="1:2" x14ac:dyDescent="0.25">
      <c r="A27" s="21">
        <v>23</v>
      </c>
      <c r="B27" s="11" t="s">
        <v>33</v>
      </c>
    </row>
    <row r="28" spans="1:2" x14ac:dyDescent="0.25">
      <c r="A28" s="21">
        <v>24</v>
      </c>
      <c r="B28" s="11" t="s">
        <v>34</v>
      </c>
    </row>
    <row r="29" spans="1:2" x14ac:dyDescent="0.25">
      <c r="A29" s="21">
        <v>25</v>
      </c>
      <c r="B29" s="11" t="s">
        <v>35</v>
      </c>
    </row>
    <row r="30" spans="1:2" x14ac:dyDescent="0.25">
      <c r="A30" s="21">
        <v>26</v>
      </c>
      <c r="B30" s="11" t="s">
        <v>36</v>
      </c>
    </row>
    <row r="31" spans="1:2" x14ac:dyDescent="0.25">
      <c r="A31" s="21">
        <v>27</v>
      </c>
      <c r="B31" s="11" t="s">
        <v>37</v>
      </c>
    </row>
    <row r="32" spans="1:2" x14ac:dyDescent="0.25">
      <c r="A32" s="21">
        <v>28</v>
      </c>
      <c r="B32" s="11" t="s">
        <v>38</v>
      </c>
    </row>
    <row r="33" spans="1:2" x14ac:dyDescent="0.25">
      <c r="A33" s="21">
        <v>29</v>
      </c>
      <c r="B33" s="11" t="s">
        <v>39</v>
      </c>
    </row>
    <row r="34" spans="1:2" x14ac:dyDescent="0.25">
      <c r="A34" s="21">
        <v>30</v>
      </c>
      <c r="B34" s="11" t="s">
        <v>40</v>
      </c>
    </row>
    <row r="35" spans="1:2" x14ac:dyDescent="0.25">
      <c r="A35" s="21">
        <v>31</v>
      </c>
      <c r="B35" s="11" t="s">
        <v>41</v>
      </c>
    </row>
    <row r="36" spans="1:2" x14ac:dyDescent="0.25">
      <c r="A36" s="21">
        <v>32</v>
      </c>
      <c r="B36" s="11" t="s">
        <v>42</v>
      </c>
    </row>
    <row r="37" spans="1:2" x14ac:dyDescent="0.25">
      <c r="A37" s="21">
        <v>33</v>
      </c>
      <c r="B37" s="11" t="s">
        <v>296</v>
      </c>
    </row>
    <row r="38" spans="1:2" x14ac:dyDescent="0.25">
      <c r="A38" s="21">
        <v>34</v>
      </c>
      <c r="B38" s="11" t="s">
        <v>297</v>
      </c>
    </row>
    <row r="39" spans="1:2" x14ac:dyDescent="0.25">
      <c r="A39" s="21">
        <v>35</v>
      </c>
      <c r="B39" s="11" t="s">
        <v>298</v>
      </c>
    </row>
  </sheetData>
  <sheetProtection password="EC04" sheet="1" objects="1" scenarios="1" select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J39"/>
  <sheetViews>
    <sheetView zoomScale="75" zoomScaleNormal="75" zoomScalePageLayoutView="75" workbookViewId="0">
      <pane xSplit="3" ySplit="3" topLeftCell="AM4" activePane="bottomRight" state="frozen"/>
      <selection pane="topRight" activeCell="D1" sqref="D1"/>
      <selection pane="bottomLeft" activeCell="A4" sqref="A4"/>
      <selection pane="bottomRight"/>
    </sheetView>
  </sheetViews>
  <sheetFormatPr defaultColWidth="11" defaultRowHeight="15.75" x14ac:dyDescent="0.25"/>
  <cols>
    <col min="1" max="1" width="3.875" style="19" customWidth="1"/>
    <col min="2" max="2" width="7.875" style="19" bestFit="1" customWidth="1"/>
    <col min="3" max="3" width="16.875" style="19" bestFit="1" customWidth="1"/>
    <col min="4" max="52" width="3.875" style="19" customWidth="1"/>
    <col min="53" max="54" width="6.5" style="32" customWidth="1"/>
    <col min="55" max="55" width="7.375" style="19" bestFit="1" customWidth="1"/>
    <col min="56" max="56" width="24.125" style="19" bestFit="1" customWidth="1"/>
    <col min="57" max="57" width="36.125" style="19" bestFit="1" customWidth="1"/>
    <col min="58" max="16384" width="11" style="19"/>
  </cols>
  <sheetData>
    <row r="2" spans="2:62" x14ac:dyDescent="0.25">
      <c r="C2" s="22" t="s">
        <v>368</v>
      </c>
      <c r="D2" s="23">
        <v>1</v>
      </c>
      <c r="E2" s="23">
        <v>2</v>
      </c>
      <c r="F2" s="23">
        <v>3</v>
      </c>
      <c r="G2" s="23">
        <v>4</v>
      </c>
      <c r="H2" s="23">
        <v>5</v>
      </c>
      <c r="I2" s="23">
        <v>6</v>
      </c>
      <c r="J2" s="23">
        <v>7</v>
      </c>
      <c r="K2" s="23">
        <v>8</v>
      </c>
      <c r="L2" s="23">
        <v>9</v>
      </c>
      <c r="M2" s="23">
        <v>10</v>
      </c>
      <c r="N2" s="23">
        <v>11</v>
      </c>
      <c r="O2" s="23">
        <v>12</v>
      </c>
      <c r="P2" s="23">
        <v>13</v>
      </c>
      <c r="Q2" s="23">
        <v>14</v>
      </c>
      <c r="R2" s="23">
        <v>15</v>
      </c>
      <c r="S2" s="23">
        <v>16</v>
      </c>
      <c r="T2" s="23">
        <v>17</v>
      </c>
      <c r="U2" s="23">
        <v>18</v>
      </c>
      <c r="V2" s="23">
        <v>19</v>
      </c>
      <c r="W2" s="23">
        <v>20</v>
      </c>
      <c r="X2" s="23">
        <v>21</v>
      </c>
      <c r="Y2" s="23">
        <v>22</v>
      </c>
      <c r="Z2" s="23">
        <v>23</v>
      </c>
      <c r="AA2" s="23">
        <v>24</v>
      </c>
      <c r="AB2" s="23">
        <v>25</v>
      </c>
      <c r="AC2" s="23">
        <v>26</v>
      </c>
      <c r="AD2" s="23">
        <v>27</v>
      </c>
      <c r="AE2" s="23">
        <v>28</v>
      </c>
      <c r="AF2" s="23">
        <v>29</v>
      </c>
      <c r="AG2" s="23">
        <v>30</v>
      </c>
      <c r="AH2" s="23">
        <v>31</v>
      </c>
      <c r="AI2" s="23">
        <v>32</v>
      </c>
      <c r="AJ2" s="23">
        <v>33</v>
      </c>
      <c r="AK2" s="23">
        <v>34</v>
      </c>
      <c r="AL2" s="23">
        <v>35</v>
      </c>
      <c r="AM2" s="23">
        <v>36</v>
      </c>
      <c r="AN2" s="23">
        <v>37</v>
      </c>
      <c r="AO2" s="23">
        <v>38</v>
      </c>
      <c r="AP2" s="23">
        <v>39</v>
      </c>
      <c r="AQ2" s="23">
        <v>40</v>
      </c>
      <c r="AR2" s="23">
        <v>41</v>
      </c>
      <c r="AS2" s="23">
        <v>42</v>
      </c>
      <c r="AT2" s="23">
        <v>43</v>
      </c>
      <c r="AU2" s="23">
        <v>44</v>
      </c>
      <c r="AV2" s="23">
        <v>45</v>
      </c>
      <c r="AW2" s="23">
        <v>46</v>
      </c>
      <c r="AX2" s="23">
        <v>47</v>
      </c>
      <c r="AY2" s="23">
        <v>48</v>
      </c>
      <c r="AZ2" s="23">
        <v>49</v>
      </c>
      <c r="BA2" s="49" t="s">
        <v>462</v>
      </c>
      <c r="BB2" s="49" t="s">
        <v>461</v>
      </c>
      <c r="BC2" s="51" t="s">
        <v>468</v>
      </c>
      <c r="BD2" s="51" t="s">
        <v>461</v>
      </c>
      <c r="BE2" s="53" t="s">
        <v>469</v>
      </c>
    </row>
    <row r="3" spans="2:62" ht="48.95" customHeight="1" x14ac:dyDescent="0.25">
      <c r="B3" s="23" t="s">
        <v>43</v>
      </c>
      <c r="C3" s="24" t="s">
        <v>0</v>
      </c>
      <c r="D3" s="25" t="s">
        <v>313</v>
      </c>
      <c r="E3" s="25" t="s">
        <v>314</v>
      </c>
      <c r="F3" s="26" t="s">
        <v>315</v>
      </c>
      <c r="G3" s="25" t="s">
        <v>316</v>
      </c>
      <c r="H3" s="25" t="s">
        <v>317</v>
      </c>
      <c r="I3" s="25" t="s">
        <v>318</v>
      </c>
      <c r="J3" s="26" t="s">
        <v>319</v>
      </c>
      <c r="K3" s="25" t="s">
        <v>320</v>
      </c>
      <c r="L3" s="25" t="s">
        <v>321</v>
      </c>
      <c r="M3" s="25" t="s">
        <v>322</v>
      </c>
      <c r="N3" s="26" t="s">
        <v>323</v>
      </c>
      <c r="O3" s="25" t="s">
        <v>324</v>
      </c>
      <c r="P3" s="25" t="s">
        <v>325</v>
      </c>
      <c r="Q3" s="26" t="s">
        <v>326</v>
      </c>
      <c r="R3" s="25" t="s">
        <v>327</v>
      </c>
      <c r="S3" s="26" t="s">
        <v>328</v>
      </c>
      <c r="T3" s="25" t="s">
        <v>329</v>
      </c>
      <c r="U3" s="25" t="s">
        <v>330</v>
      </c>
      <c r="V3" s="25" t="s">
        <v>331</v>
      </c>
      <c r="W3" s="25" t="s">
        <v>332</v>
      </c>
      <c r="X3" s="25" t="s">
        <v>333</v>
      </c>
      <c r="Y3" s="25" t="s">
        <v>334</v>
      </c>
      <c r="Z3" s="25" t="s">
        <v>335</v>
      </c>
      <c r="AA3" s="25" t="s">
        <v>336</v>
      </c>
      <c r="AB3" s="26" t="s">
        <v>337</v>
      </c>
      <c r="AC3" s="25" t="s">
        <v>338</v>
      </c>
      <c r="AD3" s="26" t="s">
        <v>339</v>
      </c>
      <c r="AE3" s="25" t="s">
        <v>340</v>
      </c>
      <c r="AF3" s="26" t="s">
        <v>341</v>
      </c>
      <c r="AG3" s="25" t="s">
        <v>342</v>
      </c>
      <c r="AH3" s="25" t="s">
        <v>343</v>
      </c>
      <c r="AI3" s="26" t="s">
        <v>344</v>
      </c>
      <c r="AJ3" s="25" t="s">
        <v>345</v>
      </c>
      <c r="AK3" s="26" t="s">
        <v>346</v>
      </c>
      <c r="AL3" s="25" t="s">
        <v>347</v>
      </c>
      <c r="AM3" s="25" t="s">
        <v>348</v>
      </c>
      <c r="AN3" s="26" t="s">
        <v>349</v>
      </c>
      <c r="AO3" s="25" t="s">
        <v>350</v>
      </c>
      <c r="AP3" s="25" t="s">
        <v>351</v>
      </c>
      <c r="AQ3" s="25" t="s">
        <v>352</v>
      </c>
      <c r="AR3" s="25" t="s">
        <v>353</v>
      </c>
      <c r="AS3" s="25" t="s">
        <v>354</v>
      </c>
      <c r="AT3" s="26" t="s">
        <v>355</v>
      </c>
      <c r="AU3" s="25" t="s">
        <v>356</v>
      </c>
      <c r="AV3" s="25" t="s">
        <v>357</v>
      </c>
      <c r="AW3" s="26" t="s">
        <v>358</v>
      </c>
      <c r="AX3" s="25" t="s">
        <v>359</v>
      </c>
      <c r="AY3" s="25" t="s">
        <v>360</v>
      </c>
      <c r="AZ3" s="25" t="s">
        <v>361</v>
      </c>
      <c r="BA3" s="50"/>
      <c r="BB3" s="50"/>
      <c r="BC3" s="52"/>
      <c r="BD3" s="52"/>
      <c r="BE3" s="53"/>
    </row>
    <row r="4" spans="2:62" x14ac:dyDescent="0.25">
      <c r="B4" s="27">
        <v>1</v>
      </c>
      <c r="C4" s="28" t="str">
        <f>Setup!B5</f>
        <v>Francis Ao</v>
      </c>
      <c r="D4" s="10">
        <v>1</v>
      </c>
      <c r="E4" s="10">
        <v>2</v>
      </c>
      <c r="F4" s="10">
        <v>1</v>
      </c>
      <c r="G4" s="10">
        <v>2</v>
      </c>
      <c r="H4" s="10">
        <v>1</v>
      </c>
      <c r="I4" s="10">
        <v>0</v>
      </c>
      <c r="J4" s="10">
        <v>2</v>
      </c>
      <c r="K4" s="10">
        <v>2</v>
      </c>
      <c r="L4" s="10">
        <v>0</v>
      </c>
      <c r="M4" s="10">
        <v>0</v>
      </c>
      <c r="N4" s="10">
        <v>2</v>
      </c>
      <c r="O4" s="10">
        <v>1</v>
      </c>
      <c r="P4" s="10">
        <v>2</v>
      </c>
      <c r="Q4" s="10">
        <v>1</v>
      </c>
      <c r="R4" s="10">
        <v>2</v>
      </c>
      <c r="S4" s="10">
        <v>1</v>
      </c>
      <c r="T4" s="10">
        <v>0</v>
      </c>
      <c r="U4" s="10">
        <v>2</v>
      </c>
      <c r="V4" s="10">
        <v>2</v>
      </c>
      <c r="W4" s="10">
        <v>0</v>
      </c>
      <c r="X4" s="10">
        <v>0</v>
      </c>
      <c r="Y4" s="10">
        <v>2</v>
      </c>
      <c r="Z4" s="10">
        <v>1</v>
      </c>
      <c r="AA4" s="10">
        <v>2</v>
      </c>
      <c r="AB4" s="10">
        <v>1</v>
      </c>
      <c r="AC4" s="10">
        <v>2</v>
      </c>
      <c r="AD4" s="10">
        <v>1</v>
      </c>
      <c r="AE4" s="10">
        <v>0</v>
      </c>
      <c r="AF4" s="10">
        <v>2</v>
      </c>
      <c r="AG4" s="10">
        <v>2</v>
      </c>
      <c r="AH4" s="10">
        <v>0</v>
      </c>
      <c r="AI4" s="10">
        <v>0</v>
      </c>
      <c r="AJ4" s="10">
        <v>2</v>
      </c>
      <c r="AK4" s="10">
        <v>1</v>
      </c>
      <c r="AL4" s="10">
        <v>2</v>
      </c>
      <c r="AM4" s="10">
        <v>1</v>
      </c>
      <c r="AN4" s="10">
        <v>2</v>
      </c>
      <c r="AO4" s="10">
        <v>1</v>
      </c>
      <c r="AP4" s="10">
        <v>0</v>
      </c>
      <c r="AQ4" s="10">
        <v>2</v>
      </c>
      <c r="AR4" s="10">
        <v>2</v>
      </c>
      <c r="AS4" s="10">
        <v>0</v>
      </c>
      <c r="AT4" s="10">
        <v>0</v>
      </c>
      <c r="AU4" s="10">
        <v>2</v>
      </c>
      <c r="AV4" s="10">
        <v>0</v>
      </c>
      <c r="AW4" s="10">
        <v>0</v>
      </c>
      <c r="AX4" s="10">
        <v>2</v>
      </c>
      <c r="AY4" s="10">
        <v>1</v>
      </c>
      <c r="AZ4" s="10">
        <v>2</v>
      </c>
      <c r="BA4" s="29">
        <f>SUM(D4:AZ4)/(2*AZ$2)</f>
        <v>0.58163265306122447</v>
      </c>
      <c r="BB4" s="29">
        <f>SUM(F4,J4,N4,Q4,S4,AB4,AD4,AF4,AI4,AK4,AN4,AT4,AW4)/(26)</f>
        <v>0.53846153846153844</v>
      </c>
      <c r="BC4" s="30" t="str">
        <f>VLOOKUP(BA4,Reference!$B$133:$C$136,2,TRUE)</f>
        <v>Not yet</v>
      </c>
      <c r="BD4" s="30" t="str">
        <f>VLOOKUP(BB4,Reference!$B$138:$C$141,2,TRUE)</f>
        <v>Some understanding</v>
      </c>
      <c r="BE4" s="48" t="str">
        <f>IF(BA4&lt;0.3,"Working below expected standard",IF(OR(BA4&lt;0.6,BB4&lt;0.6),"Working towards expected standard",IF(AND(BA4&gt;=0.8,BB4&gt;=0.8),"Expected standard with greater depth",IF(AND(BA4&gt;=0.6,BB4&gt;=0.8),"Expected standard with depth","Expected standard"))))</f>
        <v>Working towards expected standard</v>
      </c>
    </row>
    <row r="5" spans="2:62" x14ac:dyDescent="0.25">
      <c r="B5" s="27">
        <v>2</v>
      </c>
      <c r="C5" s="28" t="str">
        <f>Setup!B6</f>
        <v>Arran Baker</v>
      </c>
      <c r="D5" s="10">
        <v>2</v>
      </c>
      <c r="E5" s="10">
        <v>2</v>
      </c>
      <c r="F5" s="10">
        <v>1</v>
      </c>
      <c r="G5" s="10">
        <v>0</v>
      </c>
      <c r="H5" s="10">
        <v>0</v>
      </c>
      <c r="I5" s="10">
        <v>2</v>
      </c>
      <c r="J5" s="10">
        <v>1</v>
      </c>
      <c r="K5" s="10">
        <v>2</v>
      </c>
      <c r="L5" s="10">
        <v>2</v>
      </c>
      <c r="M5" s="10">
        <v>1</v>
      </c>
      <c r="N5" s="10">
        <v>2</v>
      </c>
      <c r="O5" s="10">
        <v>2</v>
      </c>
      <c r="P5" s="10">
        <v>2</v>
      </c>
      <c r="Q5" s="10">
        <v>1</v>
      </c>
      <c r="R5" s="10">
        <v>0</v>
      </c>
      <c r="S5" s="10">
        <v>0</v>
      </c>
      <c r="T5" s="10">
        <v>2</v>
      </c>
      <c r="U5" s="10">
        <v>1</v>
      </c>
      <c r="V5" s="10">
        <v>2</v>
      </c>
      <c r="W5" s="10">
        <v>2</v>
      </c>
      <c r="X5" s="10">
        <v>1</v>
      </c>
      <c r="Y5" s="10">
        <v>2</v>
      </c>
      <c r="Z5" s="10">
        <v>2</v>
      </c>
      <c r="AA5" s="10">
        <v>2</v>
      </c>
      <c r="AB5" s="10">
        <v>1</v>
      </c>
      <c r="AC5" s="10">
        <v>0</v>
      </c>
      <c r="AD5" s="10">
        <v>0</v>
      </c>
      <c r="AE5" s="10">
        <v>2</v>
      </c>
      <c r="AF5" s="10">
        <v>1</v>
      </c>
      <c r="AG5" s="10">
        <v>2</v>
      </c>
      <c r="AH5" s="10">
        <v>2</v>
      </c>
      <c r="AI5" s="10">
        <v>1</v>
      </c>
      <c r="AJ5" s="10">
        <v>2</v>
      </c>
      <c r="AK5" s="10">
        <v>2</v>
      </c>
      <c r="AL5" s="10">
        <v>2</v>
      </c>
      <c r="AM5" s="10">
        <v>1</v>
      </c>
      <c r="AN5" s="10">
        <v>0</v>
      </c>
      <c r="AO5" s="10">
        <v>0</v>
      </c>
      <c r="AP5" s="10">
        <v>2</v>
      </c>
      <c r="AQ5" s="10">
        <v>1</v>
      </c>
      <c r="AR5" s="10">
        <v>2</v>
      </c>
      <c r="AS5" s="10">
        <v>2</v>
      </c>
      <c r="AT5" s="10">
        <v>1</v>
      </c>
      <c r="AU5" s="10">
        <v>2</v>
      </c>
      <c r="AV5" s="10">
        <v>2</v>
      </c>
      <c r="AW5" s="10">
        <v>1</v>
      </c>
      <c r="AX5" s="10">
        <v>2</v>
      </c>
      <c r="AY5" s="10">
        <v>0</v>
      </c>
      <c r="AZ5" s="10">
        <v>0</v>
      </c>
      <c r="BA5" s="29">
        <f t="shared" ref="BA5:BA38" si="0">SUM(D5:AZ5)/(2*AZ$2)</f>
        <v>0.66326530612244894</v>
      </c>
      <c r="BB5" s="29">
        <f t="shared" ref="BB5:BB38" si="1">SUM(F5,J5,N5,Q5,S5,AB5,AD5,AF5,AI5,AK5,AN5,AT5,AW5)/(26)</f>
        <v>0.46153846153846156</v>
      </c>
      <c r="BC5" s="30" t="str">
        <f>VLOOKUP(BA5,Reference!$B$133:$C$136,2,TRUE)</f>
        <v>Nearly</v>
      </c>
      <c r="BD5" s="30" t="str">
        <f>VLOOKUP(BB5,Reference!$B$138:$C$141,2,TRUE)</f>
        <v>Some understanding</v>
      </c>
      <c r="BE5" s="48" t="str">
        <f t="shared" ref="BE5:BE38" si="2">IF(BA5&lt;0.3,"Working below expected standard",IF(OR(BA5&lt;0.6,BB5&lt;0.6),"Working towards expected standard",IF(AND(BA5&gt;=0.8,BB5&gt;=0.8),"Expected standard with greater depth",IF(AND(BA5&gt;=0.6,BB5&gt;=0.8),"Expected standard with depth","Expected standard"))))</f>
        <v>Working towards expected standard</v>
      </c>
    </row>
    <row r="6" spans="2:62" x14ac:dyDescent="0.25">
      <c r="B6" s="27">
        <v>3</v>
      </c>
      <c r="C6" s="28" t="str">
        <f>Setup!B7</f>
        <v>Betty Barker</v>
      </c>
      <c r="D6" s="10">
        <v>1</v>
      </c>
      <c r="E6" s="10">
        <v>1</v>
      </c>
      <c r="F6" s="10">
        <v>1</v>
      </c>
      <c r="G6" s="10">
        <v>2</v>
      </c>
      <c r="H6" s="10">
        <v>1</v>
      </c>
      <c r="I6" s="10">
        <v>2</v>
      </c>
      <c r="J6" s="10">
        <v>2</v>
      </c>
      <c r="K6" s="10">
        <v>1</v>
      </c>
      <c r="L6" s="10">
        <v>1</v>
      </c>
      <c r="M6" s="10">
        <v>1</v>
      </c>
      <c r="N6" s="10">
        <v>1</v>
      </c>
      <c r="O6" s="10">
        <v>1</v>
      </c>
      <c r="P6" s="10">
        <v>1</v>
      </c>
      <c r="Q6" s="10">
        <v>1</v>
      </c>
      <c r="R6" s="10">
        <v>2</v>
      </c>
      <c r="S6" s="10">
        <v>1</v>
      </c>
      <c r="T6" s="10">
        <v>2</v>
      </c>
      <c r="U6" s="10">
        <v>2</v>
      </c>
      <c r="V6" s="10">
        <v>1</v>
      </c>
      <c r="W6" s="10">
        <v>1</v>
      </c>
      <c r="X6" s="10">
        <v>1</v>
      </c>
      <c r="Y6" s="10">
        <v>1</v>
      </c>
      <c r="Z6" s="10">
        <v>1</v>
      </c>
      <c r="AA6" s="10">
        <v>1</v>
      </c>
      <c r="AB6" s="10">
        <v>1</v>
      </c>
      <c r="AC6" s="10">
        <v>2</v>
      </c>
      <c r="AD6" s="10">
        <v>1</v>
      </c>
      <c r="AE6" s="10">
        <v>2</v>
      </c>
      <c r="AF6" s="10">
        <v>2</v>
      </c>
      <c r="AG6" s="10">
        <v>1</v>
      </c>
      <c r="AH6" s="10">
        <v>1</v>
      </c>
      <c r="AI6" s="10">
        <v>1</v>
      </c>
      <c r="AJ6" s="10">
        <v>1</v>
      </c>
      <c r="AK6" s="10">
        <v>1</v>
      </c>
      <c r="AL6" s="10">
        <v>1</v>
      </c>
      <c r="AM6" s="10">
        <v>1</v>
      </c>
      <c r="AN6" s="10">
        <v>2</v>
      </c>
      <c r="AO6" s="10">
        <v>1</v>
      </c>
      <c r="AP6" s="10">
        <v>2</v>
      </c>
      <c r="AQ6" s="10">
        <v>2</v>
      </c>
      <c r="AR6" s="10">
        <v>1</v>
      </c>
      <c r="AS6" s="10">
        <v>1</v>
      </c>
      <c r="AT6" s="10">
        <v>1</v>
      </c>
      <c r="AU6" s="10">
        <v>1</v>
      </c>
      <c r="AV6" s="10">
        <v>1</v>
      </c>
      <c r="AW6" s="10">
        <v>1</v>
      </c>
      <c r="AX6" s="10">
        <v>1</v>
      </c>
      <c r="AY6" s="10">
        <v>1</v>
      </c>
      <c r="AZ6" s="10">
        <v>1</v>
      </c>
      <c r="BA6" s="29">
        <f t="shared" si="0"/>
        <v>0.62244897959183676</v>
      </c>
      <c r="BB6" s="29">
        <f t="shared" si="1"/>
        <v>0.61538461538461542</v>
      </c>
      <c r="BC6" s="30" t="str">
        <f>VLOOKUP(BA6,Reference!$B$133:$C$136,2,TRUE)</f>
        <v>Nearly</v>
      </c>
      <c r="BD6" s="30" t="str">
        <f>VLOOKUP(BB6,Reference!$B$138:$C$141,2,TRUE)</f>
        <v>Sufficient understanding</v>
      </c>
      <c r="BE6" s="48" t="str">
        <f t="shared" si="2"/>
        <v>Expected standard</v>
      </c>
    </row>
    <row r="7" spans="2:62" x14ac:dyDescent="0.25">
      <c r="B7" s="27">
        <v>4</v>
      </c>
      <c r="C7" s="28" t="str">
        <f>Setup!B8</f>
        <v>Colin Beldon</v>
      </c>
      <c r="D7" s="10">
        <v>2</v>
      </c>
      <c r="E7" s="10">
        <v>2</v>
      </c>
      <c r="F7" s="10">
        <v>2</v>
      </c>
      <c r="G7" s="10">
        <v>2</v>
      </c>
      <c r="H7" s="10">
        <v>1</v>
      </c>
      <c r="I7" s="10">
        <v>1</v>
      </c>
      <c r="J7" s="10">
        <v>1</v>
      </c>
      <c r="K7" s="10">
        <v>2</v>
      </c>
      <c r="L7" s="10">
        <v>1</v>
      </c>
      <c r="M7" s="10">
        <v>1</v>
      </c>
      <c r="N7" s="10">
        <v>0</v>
      </c>
      <c r="O7" s="10">
        <v>2</v>
      </c>
      <c r="P7" s="10">
        <v>2</v>
      </c>
      <c r="Q7" s="10">
        <v>2</v>
      </c>
      <c r="R7" s="10">
        <v>2</v>
      </c>
      <c r="S7" s="10">
        <v>1</v>
      </c>
      <c r="T7" s="10">
        <v>1</v>
      </c>
      <c r="U7" s="10">
        <v>1</v>
      </c>
      <c r="V7" s="10">
        <v>2</v>
      </c>
      <c r="W7" s="10">
        <v>1</v>
      </c>
      <c r="X7" s="10">
        <v>1</v>
      </c>
      <c r="Y7" s="10">
        <v>1</v>
      </c>
      <c r="Z7" s="10">
        <v>2</v>
      </c>
      <c r="AA7" s="10">
        <v>2</v>
      </c>
      <c r="AB7" s="10">
        <v>2</v>
      </c>
      <c r="AC7" s="10">
        <v>2</v>
      </c>
      <c r="AD7" s="10">
        <v>1</v>
      </c>
      <c r="AE7" s="10">
        <v>1</v>
      </c>
      <c r="AF7" s="10">
        <v>1</v>
      </c>
      <c r="AG7" s="10">
        <v>2</v>
      </c>
      <c r="AH7" s="10">
        <v>1</v>
      </c>
      <c r="AI7" s="10">
        <v>1</v>
      </c>
      <c r="AJ7" s="10">
        <v>1</v>
      </c>
      <c r="AK7" s="10">
        <v>2</v>
      </c>
      <c r="AL7" s="10">
        <v>2</v>
      </c>
      <c r="AM7" s="10">
        <v>2</v>
      </c>
      <c r="AN7" s="10">
        <v>2</v>
      </c>
      <c r="AO7" s="10">
        <v>1</v>
      </c>
      <c r="AP7" s="10">
        <v>1</v>
      </c>
      <c r="AQ7" s="10">
        <v>1</v>
      </c>
      <c r="AR7" s="10">
        <v>2</v>
      </c>
      <c r="AS7" s="10">
        <v>1</v>
      </c>
      <c r="AT7" s="10">
        <v>1</v>
      </c>
      <c r="AU7" s="10">
        <v>1</v>
      </c>
      <c r="AV7" s="10">
        <v>1</v>
      </c>
      <c r="AW7" s="10">
        <v>1</v>
      </c>
      <c r="AX7" s="10">
        <v>1</v>
      </c>
      <c r="AY7" s="10">
        <v>0</v>
      </c>
      <c r="AZ7" s="10">
        <v>1</v>
      </c>
      <c r="BA7" s="29">
        <f t="shared" si="0"/>
        <v>0.68367346938775508</v>
      </c>
      <c r="BB7" s="29">
        <f t="shared" si="1"/>
        <v>0.65384615384615385</v>
      </c>
      <c r="BC7" s="30" t="str">
        <f>VLOOKUP(BA7,Reference!$B$133:$C$136,2,TRUE)</f>
        <v>Nearly</v>
      </c>
      <c r="BD7" s="30" t="str">
        <f>VLOOKUP(BB7,Reference!$B$138:$C$141,2,TRUE)</f>
        <v>Sufficient understanding</v>
      </c>
      <c r="BE7" s="48" t="str">
        <f t="shared" si="2"/>
        <v>Expected standard</v>
      </c>
    </row>
    <row r="8" spans="2:62" x14ac:dyDescent="0.25">
      <c r="B8" s="27">
        <v>5</v>
      </c>
      <c r="C8" s="28" t="str">
        <f>Setup!B9</f>
        <v>Gillian Brookes</v>
      </c>
      <c r="D8" s="10">
        <v>1</v>
      </c>
      <c r="E8" s="10">
        <v>1</v>
      </c>
      <c r="F8" s="10">
        <v>1</v>
      </c>
      <c r="G8" s="10">
        <v>2</v>
      </c>
      <c r="H8" s="10">
        <v>2</v>
      </c>
      <c r="I8" s="10">
        <v>1</v>
      </c>
      <c r="J8" s="10">
        <v>2</v>
      </c>
      <c r="K8" s="10">
        <v>2</v>
      </c>
      <c r="L8" s="10">
        <v>1</v>
      </c>
      <c r="M8" s="10">
        <v>1</v>
      </c>
      <c r="N8" s="10">
        <v>0</v>
      </c>
      <c r="O8" s="10">
        <v>1</v>
      </c>
      <c r="P8" s="10">
        <v>1</v>
      </c>
      <c r="Q8" s="10">
        <v>1</v>
      </c>
      <c r="R8" s="10">
        <v>2</v>
      </c>
      <c r="S8" s="10">
        <v>2</v>
      </c>
      <c r="T8" s="10">
        <v>1</v>
      </c>
      <c r="U8" s="10">
        <v>2</v>
      </c>
      <c r="V8" s="10">
        <v>2</v>
      </c>
      <c r="W8" s="10">
        <v>1</v>
      </c>
      <c r="X8" s="10">
        <v>1</v>
      </c>
      <c r="Y8" s="10">
        <v>2</v>
      </c>
      <c r="Z8" s="10">
        <v>1</v>
      </c>
      <c r="AA8" s="10">
        <v>1</v>
      </c>
      <c r="AB8" s="10">
        <v>1</v>
      </c>
      <c r="AC8" s="10">
        <v>2</v>
      </c>
      <c r="AD8" s="10">
        <v>2</v>
      </c>
      <c r="AE8" s="10">
        <v>1</v>
      </c>
      <c r="AF8" s="10">
        <v>2</v>
      </c>
      <c r="AG8" s="10">
        <v>2</v>
      </c>
      <c r="AH8" s="10">
        <v>1</v>
      </c>
      <c r="AI8" s="10">
        <v>1</v>
      </c>
      <c r="AJ8" s="10">
        <v>2</v>
      </c>
      <c r="AK8" s="10">
        <v>1</v>
      </c>
      <c r="AL8" s="10">
        <v>1</v>
      </c>
      <c r="AM8" s="10">
        <v>1</v>
      </c>
      <c r="AN8" s="10">
        <v>2</v>
      </c>
      <c r="AO8" s="10">
        <v>2</v>
      </c>
      <c r="AP8" s="10">
        <v>1</v>
      </c>
      <c r="AQ8" s="10">
        <v>2</v>
      </c>
      <c r="AR8" s="10">
        <v>2</v>
      </c>
      <c r="AS8" s="10">
        <v>1</v>
      </c>
      <c r="AT8" s="10">
        <v>1</v>
      </c>
      <c r="AU8" s="10">
        <v>2</v>
      </c>
      <c r="AV8" s="10">
        <v>1</v>
      </c>
      <c r="AW8" s="10">
        <v>1</v>
      </c>
      <c r="AX8" s="10">
        <v>2</v>
      </c>
      <c r="AY8" s="10">
        <v>0</v>
      </c>
      <c r="AZ8" s="10">
        <v>1</v>
      </c>
      <c r="BA8" s="29">
        <f t="shared" si="0"/>
        <v>0.68367346938775508</v>
      </c>
      <c r="BB8" s="29">
        <f t="shared" si="1"/>
        <v>0.65384615384615385</v>
      </c>
      <c r="BC8" s="30" t="str">
        <f>VLOOKUP(BA8,Reference!$B$133:$C$136,2,TRUE)</f>
        <v>Nearly</v>
      </c>
      <c r="BD8" s="30" t="str">
        <f>VLOOKUP(BB8,Reference!$B$138:$C$141,2,TRUE)</f>
        <v>Sufficient understanding</v>
      </c>
      <c r="BE8" s="48" t="str">
        <f t="shared" si="2"/>
        <v>Expected standard</v>
      </c>
    </row>
    <row r="9" spans="2:62" x14ac:dyDescent="0.25">
      <c r="B9" s="27">
        <v>6</v>
      </c>
      <c r="C9" s="28" t="str">
        <f>Setup!B10</f>
        <v>Dierdre Brown</v>
      </c>
      <c r="D9" s="10">
        <v>1</v>
      </c>
      <c r="E9" s="10">
        <v>1</v>
      </c>
      <c r="F9" s="10">
        <v>2</v>
      </c>
      <c r="G9" s="10">
        <v>2</v>
      </c>
      <c r="H9" s="10">
        <v>1</v>
      </c>
      <c r="I9" s="10">
        <v>1</v>
      </c>
      <c r="J9" s="10">
        <v>1</v>
      </c>
      <c r="K9" s="10">
        <v>1</v>
      </c>
      <c r="L9" s="10">
        <v>2</v>
      </c>
      <c r="M9" s="10">
        <v>0</v>
      </c>
      <c r="N9" s="10">
        <v>2</v>
      </c>
      <c r="O9" s="10">
        <v>1</v>
      </c>
      <c r="P9" s="10">
        <v>1</v>
      </c>
      <c r="Q9" s="10">
        <v>2</v>
      </c>
      <c r="R9" s="10">
        <v>2</v>
      </c>
      <c r="S9" s="10">
        <v>1</v>
      </c>
      <c r="T9" s="10">
        <v>1</v>
      </c>
      <c r="U9" s="10">
        <v>1</v>
      </c>
      <c r="V9" s="10">
        <v>1</v>
      </c>
      <c r="W9" s="10">
        <v>2</v>
      </c>
      <c r="X9" s="10">
        <v>0</v>
      </c>
      <c r="Y9" s="10">
        <v>2</v>
      </c>
      <c r="Z9" s="10">
        <v>1</v>
      </c>
      <c r="AA9" s="10">
        <v>1</v>
      </c>
      <c r="AB9" s="10">
        <v>2</v>
      </c>
      <c r="AC9" s="10">
        <v>2</v>
      </c>
      <c r="AD9" s="10">
        <v>1</v>
      </c>
      <c r="AE9" s="10">
        <v>1</v>
      </c>
      <c r="AF9" s="10">
        <v>1</v>
      </c>
      <c r="AG9" s="10">
        <v>1</v>
      </c>
      <c r="AH9" s="10">
        <v>2</v>
      </c>
      <c r="AI9" s="10">
        <v>0</v>
      </c>
      <c r="AJ9" s="10">
        <v>2</v>
      </c>
      <c r="AK9" s="10">
        <v>1</v>
      </c>
      <c r="AL9" s="10">
        <v>1</v>
      </c>
      <c r="AM9" s="10">
        <v>2</v>
      </c>
      <c r="AN9" s="10">
        <v>2</v>
      </c>
      <c r="AO9" s="10">
        <v>1</v>
      </c>
      <c r="AP9" s="10">
        <v>1</v>
      </c>
      <c r="AQ9" s="10">
        <v>1</v>
      </c>
      <c r="AR9" s="10">
        <v>1</v>
      </c>
      <c r="AS9" s="10">
        <v>2</v>
      </c>
      <c r="AT9" s="10">
        <v>0</v>
      </c>
      <c r="AU9" s="10">
        <v>2</v>
      </c>
      <c r="AV9" s="10">
        <v>2</v>
      </c>
      <c r="AW9" s="10">
        <v>0</v>
      </c>
      <c r="AX9" s="10">
        <v>2</v>
      </c>
      <c r="AY9" s="10">
        <v>1</v>
      </c>
      <c r="AZ9" s="10">
        <v>1</v>
      </c>
      <c r="BA9" s="29">
        <f t="shared" si="0"/>
        <v>0.63265306122448983</v>
      </c>
      <c r="BB9" s="29">
        <f t="shared" si="1"/>
        <v>0.57692307692307687</v>
      </c>
      <c r="BC9" s="30" t="str">
        <f>VLOOKUP(BA9,Reference!$B$133:$C$136,2,TRUE)</f>
        <v>Nearly</v>
      </c>
      <c r="BD9" s="30" t="str">
        <f>VLOOKUP(BB9,Reference!$B$138:$C$141,2,TRUE)</f>
        <v>Some understanding</v>
      </c>
      <c r="BE9" s="48" t="str">
        <f t="shared" si="2"/>
        <v>Working towards expected standard</v>
      </c>
    </row>
    <row r="10" spans="2:62" x14ac:dyDescent="0.25">
      <c r="B10" s="27">
        <v>7</v>
      </c>
      <c r="C10" s="28" t="str">
        <f>Setup!B11</f>
        <v>Harry Carpenter</v>
      </c>
      <c r="D10" s="10">
        <v>2</v>
      </c>
      <c r="E10" s="10">
        <v>1</v>
      </c>
      <c r="F10" s="10">
        <v>2</v>
      </c>
      <c r="G10" s="10">
        <v>2</v>
      </c>
      <c r="H10" s="10">
        <v>2</v>
      </c>
      <c r="I10" s="10">
        <v>2</v>
      </c>
      <c r="J10" s="10">
        <v>2</v>
      </c>
      <c r="K10" s="10">
        <v>2</v>
      </c>
      <c r="L10" s="10">
        <v>1</v>
      </c>
      <c r="M10" s="10">
        <v>2</v>
      </c>
      <c r="N10" s="10">
        <v>2</v>
      </c>
      <c r="O10" s="10">
        <v>2</v>
      </c>
      <c r="P10" s="10">
        <v>1</v>
      </c>
      <c r="Q10" s="10">
        <v>2</v>
      </c>
      <c r="R10" s="10">
        <v>2</v>
      </c>
      <c r="S10" s="10">
        <v>2</v>
      </c>
      <c r="T10" s="10">
        <v>2</v>
      </c>
      <c r="U10" s="10">
        <v>2</v>
      </c>
      <c r="V10" s="10">
        <v>2</v>
      </c>
      <c r="W10" s="10">
        <v>1</v>
      </c>
      <c r="X10" s="10">
        <v>2</v>
      </c>
      <c r="Y10" s="10">
        <v>2</v>
      </c>
      <c r="Z10" s="10">
        <v>2</v>
      </c>
      <c r="AA10" s="10">
        <v>1</v>
      </c>
      <c r="AB10" s="10">
        <v>2</v>
      </c>
      <c r="AC10" s="10">
        <v>2</v>
      </c>
      <c r="AD10" s="10">
        <v>2</v>
      </c>
      <c r="AE10" s="10">
        <v>2</v>
      </c>
      <c r="AF10" s="10">
        <v>2</v>
      </c>
      <c r="AG10" s="10">
        <v>2</v>
      </c>
      <c r="AH10" s="10">
        <v>1</v>
      </c>
      <c r="AI10" s="10">
        <v>2</v>
      </c>
      <c r="AJ10" s="10">
        <v>2</v>
      </c>
      <c r="AK10" s="10">
        <v>2</v>
      </c>
      <c r="AL10" s="10">
        <v>1</v>
      </c>
      <c r="AM10" s="10">
        <v>2</v>
      </c>
      <c r="AN10" s="10">
        <v>2</v>
      </c>
      <c r="AO10" s="10">
        <v>2</v>
      </c>
      <c r="AP10" s="10">
        <v>2</v>
      </c>
      <c r="AQ10" s="10">
        <v>2</v>
      </c>
      <c r="AR10" s="10">
        <v>2</v>
      </c>
      <c r="AS10" s="10">
        <v>1</v>
      </c>
      <c r="AT10" s="10">
        <v>2</v>
      </c>
      <c r="AU10" s="10">
        <v>2</v>
      </c>
      <c r="AV10" s="10">
        <v>1</v>
      </c>
      <c r="AW10" s="10">
        <v>2</v>
      </c>
      <c r="AX10" s="10">
        <v>2</v>
      </c>
      <c r="AY10" s="10">
        <v>0</v>
      </c>
      <c r="AZ10" s="10">
        <v>1</v>
      </c>
      <c r="BA10" s="29">
        <f t="shared" si="0"/>
        <v>0.87755102040816324</v>
      </c>
      <c r="BB10" s="29">
        <f t="shared" si="1"/>
        <v>1</v>
      </c>
      <c r="BC10" s="30" t="str">
        <f>VLOOKUP(BA10,Reference!$B$133:$C$136,2,TRUE)</f>
        <v>Yes</v>
      </c>
      <c r="BD10" s="30" t="str">
        <f>VLOOKUP(BB10,Reference!$B$138:$C$141,2,TRUE)</f>
        <v>Deep understanding</v>
      </c>
      <c r="BE10" s="48" t="str">
        <f t="shared" si="2"/>
        <v>Expected standard with greater depth</v>
      </c>
      <c r="BJ10"/>
    </row>
    <row r="11" spans="2:62" x14ac:dyDescent="0.25">
      <c r="B11" s="27">
        <v>8</v>
      </c>
      <c r="C11" s="28" t="str">
        <f>Setup!B12</f>
        <v>Egbert Clarke</v>
      </c>
      <c r="D11" s="10">
        <v>1</v>
      </c>
      <c r="E11" s="10">
        <v>1</v>
      </c>
      <c r="F11" s="10">
        <v>1</v>
      </c>
      <c r="G11" s="10">
        <v>2</v>
      </c>
      <c r="H11" s="10">
        <v>1</v>
      </c>
      <c r="I11" s="10">
        <v>1</v>
      </c>
      <c r="J11" s="10">
        <v>1</v>
      </c>
      <c r="K11" s="10">
        <v>2</v>
      </c>
      <c r="L11" s="10">
        <v>1</v>
      </c>
      <c r="M11" s="10">
        <v>2</v>
      </c>
      <c r="N11" s="10">
        <v>0</v>
      </c>
      <c r="O11" s="10">
        <v>1</v>
      </c>
      <c r="P11" s="10">
        <v>1</v>
      </c>
      <c r="Q11" s="10">
        <v>1</v>
      </c>
      <c r="R11" s="10">
        <v>2</v>
      </c>
      <c r="S11" s="10">
        <v>1</v>
      </c>
      <c r="T11" s="10">
        <v>1</v>
      </c>
      <c r="U11" s="10">
        <v>1</v>
      </c>
      <c r="V11" s="10">
        <v>2</v>
      </c>
      <c r="W11" s="10">
        <v>1</v>
      </c>
      <c r="X11" s="10">
        <v>2</v>
      </c>
      <c r="Y11" s="10">
        <v>1</v>
      </c>
      <c r="Z11" s="10">
        <v>1</v>
      </c>
      <c r="AA11" s="10">
        <v>1</v>
      </c>
      <c r="AB11" s="10">
        <v>1</v>
      </c>
      <c r="AC11" s="10">
        <v>2</v>
      </c>
      <c r="AD11" s="10">
        <v>1</v>
      </c>
      <c r="AE11" s="10">
        <v>1</v>
      </c>
      <c r="AF11" s="10">
        <v>1</v>
      </c>
      <c r="AG11" s="10">
        <v>2</v>
      </c>
      <c r="AH11" s="10">
        <v>1</v>
      </c>
      <c r="AI11" s="10">
        <v>2</v>
      </c>
      <c r="AJ11" s="10">
        <v>1</v>
      </c>
      <c r="AK11" s="10">
        <v>1</v>
      </c>
      <c r="AL11" s="10">
        <v>1</v>
      </c>
      <c r="AM11" s="10">
        <v>1</v>
      </c>
      <c r="AN11" s="10">
        <v>2</v>
      </c>
      <c r="AO11" s="10">
        <v>1</v>
      </c>
      <c r="AP11" s="10">
        <v>1</v>
      </c>
      <c r="AQ11" s="10">
        <v>1</v>
      </c>
      <c r="AR11" s="10">
        <v>2</v>
      </c>
      <c r="AS11" s="10">
        <v>1</v>
      </c>
      <c r="AT11" s="10">
        <v>2</v>
      </c>
      <c r="AU11" s="10">
        <v>1</v>
      </c>
      <c r="AV11" s="10">
        <v>1</v>
      </c>
      <c r="AW11" s="10">
        <v>2</v>
      </c>
      <c r="AX11" s="10">
        <v>1</v>
      </c>
      <c r="AY11" s="10">
        <v>1</v>
      </c>
      <c r="AZ11" s="10">
        <v>1</v>
      </c>
      <c r="BA11" s="29">
        <f t="shared" si="0"/>
        <v>0.62244897959183676</v>
      </c>
      <c r="BB11" s="29">
        <f t="shared" si="1"/>
        <v>0.61538461538461542</v>
      </c>
      <c r="BC11" s="30" t="str">
        <f>VLOOKUP(BA11,Reference!$B$133:$C$136,2,TRUE)</f>
        <v>Nearly</v>
      </c>
      <c r="BD11" s="30" t="str">
        <f>VLOOKUP(BB11,Reference!$B$138:$C$141,2,TRUE)</f>
        <v>Sufficient understanding</v>
      </c>
      <c r="BE11" s="48" t="str">
        <f t="shared" si="2"/>
        <v>Expected standard</v>
      </c>
      <c r="BJ11"/>
    </row>
    <row r="12" spans="2:62" x14ac:dyDescent="0.25">
      <c r="B12" s="27">
        <v>9</v>
      </c>
      <c r="C12" s="28" t="str">
        <f>Setup!B13</f>
        <v>Frank Dixon</v>
      </c>
      <c r="D12" s="10">
        <v>1</v>
      </c>
      <c r="E12" s="10">
        <v>2</v>
      </c>
      <c r="F12" s="10">
        <v>1</v>
      </c>
      <c r="G12" s="10">
        <v>2</v>
      </c>
      <c r="H12" s="10">
        <v>2</v>
      </c>
      <c r="I12" s="10">
        <v>1</v>
      </c>
      <c r="J12" s="10">
        <v>1</v>
      </c>
      <c r="K12" s="10">
        <v>2</v>
      </c>
      <c r="L12" s="10">
        <v>1</v>
      </c>
      <c r="M12" s="10">
        <v>2</v>
      </c>
      <c r="N12" s="10">
        <v>1</v>
      </c>
      <c r="O12" s="10">
        <v>1</v>
      </c>
      <c r="P12" s="10">
        <v>2</v>
      </c>
      <c r="Q12" s="10">
        <v>1</v>
      </c>
      <c r="R12" s="10">
        <v>2</v>
      </c>
      <c r="S12" s="10">
        <v>2</v>
      </c>
      <c r="T12" s="10">
        <v>1</v>
      </c>
      <c r="U12" s="10">
        <v>1</v>
      </c>
      <c r="V12" s="10">
        <v>2</v>
      </c>
      <c r="W12" s="10">
        <v>1</v>
      </c>
      <c r="X12" s="10">
        <v>2</v>
      </c>
      <c r="Y12" s="10">
        <v>1</v>
      </c>
      <c r="Z12" s="10">
        <v>1</v>
      </c>
      <c r="AA12" s="10">
        <v>2</v>
      </c>
      <c r="AB12" s="10">
        <v>1</v>
      </c>
      <c r="AC12" s="10">
        <v>2</v>
      </c>
      <c r="AD12" s="10">
        <v>2</v>
      </c>
      <c r="AE12" s="10">
        <v>1</v>
      </c>
      <c r="AF12" s="10">
        <v>1</v>
      </c>
      <c r="AG12" s="10">
        <v>2</v>
      </c>
      <c r="AH12" s="10">
        <v>1</v>
      </c>
      <c r="AI12" s="10">
        <v>2</v>
      </c>
      <c r="AJ12" s="10">
        <v>1</v>
      </c>
      <c r="AK12" s="10">
        <v>1</v>
      </c>
      <c r="AL12" s="10">
        <v>2</v>
      </c>
      <c r="AM12" s="10">
        <v>1</v>
      </c>
      <c r="AN12" s="10">
        <v>2</v>
      </c>
      <c r="AO12" s="10">
        <v>2</v>
      </c>
      <c r="AP12" s="10">
        <v>1</v>
      </c>
      <c r="AQ12" s="10">
        <v>1</v>
      </c>
      <c r="AR12" s="10">
        <v>2</v>
      </c>
      <c r="AS12" s="10">
        <v>1</v>
      </c>
      <c r="AT12" s="10">
        <v>2</v>
      </c>
      <c r="AU12" s="10">
        <v>1</v>
      </c>
      <c r="AV12" s="10">
        <v>1</v>
      </c>
      <c r="AW12" s="10">
        <v>2</v>
      </c>
      <c r="AX12" s="10">
        <v>1</v>
      </c>
      <c r="AY12" s="10">
        <v>0</v>
      </c>
      <c r="AZ12" s="10">
        <v>0</v>
      </c>
      <c r="BA12" s="29">
        <f t="shared" si="0"/>
        <v>0.69387755102040816</v>
      </c>
      <c r="BB12" s="29">
        <f t="shared" si="1"/>
        <v>0.73076923076923073</v>
      </c>
      <c r="BC12" s="30" t="str">
        <f>VLOOKUP(BA12,Reference!$B$133:$C$136,2,TRUE)</f>
        <v>Nearly</v>
      </c>
      <c r="BD12" s="30" t="str">
        <f>VLOOKUP(BB12,Reference!$B$138:$C$141,2,TRUE)</f>
        <v>Sufficient understanding</v>
      </c>
      <c r="BE12" s="48" t="str">
        <f t="shared" si="2"/>
        <v>Expected standard</v>
      </c>
      <c r="BJ12"/>
    </row>
    <row r="13" spans="2:62" x14ac:dyDescent="0.25">
      <c r="B13" s="27">
        <v>10</v>
      </c>
      <c r="C13" s="28" t="str">
        <f>Setup!B14</f>
        <v>Gavin Dyer</v>
      </c>
      <c r="D13" s="10">
        <v>1</v>
      </c>
      <c r="E13" s="10">
        <v>1</v>
      </c>
      <c r="F13" s="10">
        <v>1</v>
      </c>
      <c r="G13" s="10">
        <v>2</v>
      </c>
      <c r="H13" s="10">
        <v>1</v>
      </c>
      <c r="I13" s="10">
        <v>2</v>
      </c>
      <c r="J13" s="10">
        <v>2</v>
      </c>
      <c r="K13" s="10">
        <v>1</v>
      </c>
      <c r="L13" s="10">
        <v>1</v>
      </c>
      <c r="M13" s="10">
        <v>1</v>
      </c>
      <c r="N13" s="10">
        <v>1</v>
      </c>
      <c r="O13" s="10">
        <v>1</v>
      </c>
      <c r="P13" s="10">
        <v>1</v>
      </c>
      <c r="Q13" s="10">
        <v>1</v>
      </c>
      <c r="R13" s="10">
        <v>2</v>
      </c>
      <c r="S13" s="10">
        <v>1</v>
      </c>
      <c r="T13" s="10">
        <v>2</v>
      </c>
      <c r="U13" s="10">
        <v>2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0">
        <v>2</v>
      </c>
      <c r="AD13" s="10">
        <v>1</v>
      </c>
      <c r="AE13" s="10">
        <v>2</v>
      </c>
      <c r="AF13" s="10">
        <v>2</v>
      </c>
      <c r="AG13" s="10">
        <v>1</v>
      </c>
      <c r="AH13" s="10">
        <v>1</v>
      </c>
      <c r="AI13" s="10">
        <v>1</v>
      </c>
      <c r="AJ13" s="10">
        <v>1</v>
      </c>
      <c r="AK13" s="10">
        <v>1</v>
      </c>
      <c r="AL13" s="10">
        <v>1</v>
      </c>
      <c r="AM13" s="10">
        <v>1</v>
      </c>
      <c r="AN13" s="10">
        <v>2</v>
      </c>
      <c r="AO13" s="10">
        <v>1</v>
      </c>
      <c r="AP13" s="10">
        <v>2</v>
      </c>
      <c r="AQ13" s="10">
        <v>2</v>
      </c>
      <c r="AR13" s="10">
        <v>1</v>
      </c>
      <c r="AS13" s="10">
        <v>1</v>
      </c>
      <c r="AT13" s="10">
        <v>1</v>
      </c>
      <c r="AU13" s="10">
        <v>1</v>
      </c>
      <c r="AV13" s="10">
        <v>1</v>
      </c>
      <c r="AW13" s="10">
        <v>1</v>
      </c>
      <c r="AX13" s="10">
        <v>1</v>
      </c>
      <c r="AY13" s="10">
        <v>1</v>
      </c>
      <c r="AZ13" s="10">
        <v>1</v>
      </c>
      <c r="BA13" s="29">
        <f t="shared" si="0"/>
        <v>0.62244897959183676</v>
      </c>
      <c r="BB13" s="29">
        <f t="shared" si="1"/>
        <v>0.61538461538461542</v>
      </c>
      <c r="BC13" s="30" t="str">
        <f>VLOOKUP(BA13,Reference!$B$133:$C$136,2,TRUE)</f>
        <v>Nearly</v>
      </c>
      <c r="BD13" s="30" t="str">
        <f>VLOOKUP(BB13,Reference!$B$138:$C$141,2,TRUE)</f>
        <v>Sufficient understanding</v>
      </c>
      <c r="BE13" s="48" t="str">
        <f t="shared" si="2"/>
        <v>Expected standard</v>
      </c>
      <c r="BJ13"/>
    </row>
    <row r="14" spans="2:62" x14ac:dyDescent="0.25">
      <c r="B14" s="27">
        <v>11</v>
      </c>
      <c r="C14" s="28" t="str">
        <f>Setup!B15</f>
        <v>Hannah Evans</v>
      </c>
      <c r="D14" s="10">
        <v>2</v>
      </c>
      <c r="E14" s="10">
        <v>1</v>
      </c>
      <c r="F14" s="10">
        <v>2</v>
      </c>
      <c r="G14" s="10">
        <v>2</v>
      </c>
      <c r="H14" s="10">
        <v>1</v>
      </c>
      <c r="I14" s="10">
        <v>1</v>
      </c>
      <c r="J14" s="10">
        <v>0</v>
      </c>
      <c r="K14" s="10">
        <v>2</v>
      </c>
      <c r="L14" s="10">
        <v>1</v>
      </c>
      <c r="M14" s="10">
        <v>1</v>
      </c>
      <c r="N14" s="10">
        <v>1</v>
      </c>
      <c r="O14" s="10">
        <v>2</v>
      </c>
      <c r="P14" s="10">
        <v>1</v>
      </c>
      <c r="Q14" s="10">
        <v>2</v>
      </c>
      <c r="R14" s="10">
        <v>2</v>
      </c>
      <c r="S14" s="10">
        <v>1</v>
      </c>
      <c r="T14" s="10">
        <v>1</v>
      </c>
      <c r="U14" s="10">
        <v>0</v>
      </c>
      <c r="V14" s="10">
        <v>2</v>
      </c>
      <c r="W14" s="10">
        <v>1</v>
      </c>
      <c r="X14" s="10">
        <v>1</v>
      </c>
      <c r="Y14" s="10">
        <v>1</v>
      </c>
      <c r="Z14" s="10">
        <v>2</v>
      </c>
      <c r="AA14" s="10">
        <v>1</v>
      </c>
      <c r="AB14" s="10">
        <v>2</v>
      </c>
      <c r="AC14" s="10">
        <v>2</v>
      </c>
      <c r="AD14" s="10">
        <v>1</v>
      </c>
      <c r="AE14" s="10">
        <v>1</v>
      </c>
      <c r="AF14" s="10">
        <v>0</v>
      </c>
      <c r="AG14" s="10">
        <v>2</v>
      </c>
      <c r="AH14" s="10">
        <v>1</v>
      </c>
      <c r="AI14" s="10">
        <v>1</v>
      </c>
      <c r="AJ14" s="10">
        <v>1</v>
      </c>
      <c r="AK14" s="10">
        <v>2</v>
      </c>
      <c r="AL14" s="10">
        <v>1</v>
      </c>
      <c r="AM14" s="10">
        <v>2</v>
      </c>
      <c r="AN14" s="10">
        <v>2</v>
      </c>
      <c r="AO14" s="10">
        <v>1</v>
      </c>
      <c r="AP14" s="10">
        <v>1</v>
      </c>
      <c r="AQ14" s="10">
        <v>0</v>
      </c>
      <c r="AR14" s="10">
        <v>2</v>
      </c>
      <c r="AS14" s="10">
        <v>1</v>
      </c>
      <c r="AT14" s="10">
        <v>1</v>
      </c>
      <c r="AU14" s="10">
        <v>1</v>
      </c>
      <c r="AV14" s="10">
        <v>1</v>
      </c>
      <c r="AW14" s="10">
        <v>1</v>
      </c>
      <c r="AX14" s="10">
        <v>1</v>
      </c>
      <c r="AY14" s="10">
        <v>2</v>
      </c>
      <c r="AZ14" s="10">
        <v>1</v>
      </c>
      <c r="BA14" s="29">
        <f t="shared" si="0"/>
        <v>0.63265306122448983</v>
      </c>
      <c r="BB14" s="29">
        <f t="shared" si="1"/>
        <v>0.61538461538461542</v>
      </c>
      <c r="BC14" s="30" t="str">
        <f>VLOOKUP(BA14,Reference!$B$133:$C$136,2,TRUE)</f>
        <v>Nearly</v>
      </c>
      <c r="BD14" s="30" t="str">
        <f>VLOOKUP(BB14,Reference!$B$138:$C$141,2,TRUE)</f>
        <v>Sufficient understanding</v>
      </c>
      <c r="BE14" s="48" t="str">
        <f t="shared" si="2"/>
        <v>Expected standard</v>
      </c>
      <c r="BJ14"/>
    </row>
    <row r="15" spans="2:62" x14ac:dyDescent="0.25">
      <c r="B15" s="27">
        <v>12</v>
      </c>
      <c r="C15" s="28" t="str">
        <f>Setup!B16</f>
        <v>Iona Flower</v>
      </c>
      <c r="D15" s="10">
        <v>1</v>
      </c>
      <c r="E15" s="10">
        <v>1</v>
      </c>
      <c r="F15" s="10">
        <v>1</v>
      </c>
      <c r="G15" s="10">
        <v>2</v>
      </c>
      <c r="H15" s="10">
        <v>1</v>
      </c>
      <c r="I15" s="10">
        <v>1</v>
      </c>
      <c r="J15" s="10">
        <v>1</v>
      </c>
      <c r="K15" s="10">
        <v>2</v>
      </c>
      <c r="L15" s="10">
        <v>2</v>
      </c>
      <c r="M15" s="10">
        <v>1</v>
      </c>
      <c r="N15" s="10">
        <v>0</v>
      </c>
      <c r="O15" s="10">
        <v>1</v>
      </c>
      <c r="P15" s="10">
        <v>1</v>
      </c>
      <c r="Q15" s="10">
        <v>1</v>
      </c>
      <c r="R15" s="10">
        <v>2</v>
      </c>
      <c r="S15" s="10">
        <v>1</v>
      </c>
      <c r="T15" s="10">
        <v>1</v>
      </c>
      <c r="U15" s="10">
        <v>1</v>
      </c>
      <c r="V15" s="10">
        <v>2</v>
      </c>
      <c r="W15" s="10">
        <v>2</v>
      </c>
      <c r="X15" s="10">
        <v>1</v>
      </c>
      <c r="Y15" s="10">
        <v>0</v>
      </c>
      <c r="Z15" s="10">
        <v>1</v>
      </c>
      <c r="AA15" s="10">
        <v>1</v>
      </c>
      <c r="AB15" s="10">
        <v>1</v>
      </c>
      <c r="AC15" s="10">
        <v>2</v>
      </c>
      <c r="AD15" s="10">
        <v>1</v>
      </c>
      <c r="AE15" s="10">
        <v>1</v>
      </c>
      <c r="AF15" s="10">
        <v>1</v>
      </c>
      <c r="AG15" s="10">
        <v>2</v>
      </c>
      <c r="AH15" s="10">
        <v>2</v>
      </c>
      <c r="AI15" s="10">
        <v>1</v>
      </c>
      <c r="AJ15" s="10">
        <v>0</v>
      </c>
      <c r="AK15" s="10">
        <v>1</v>
      </c>
      <c r="AL15" s="10">
        <v>1</v>
      </c>
      <c r="AM15" s="10">
        <v>1</v>
      </c>
      <c r="AN15" s="10">
        <v>2</v>
      </c>
      <c r="AO15" s="10">
        <v>1</v>
      </c>
      <c r="AP15" s="10">
        <v>1</v>
      </c>
      <c r="AQ15" s="10">
        <v>1</v>
      </c>
      <c r="AR15" s="10">
        <v>2</v>
      </c>
      <c r="AS15" s="10">
        <v>2</v>
      </c>
      <c r="AT15" s="10">
        <v>1</v>
      </c>
      <c r="AU15" s="10">
        <v>0</v>
      </c>
      <c r="AV15" s="10">
        <v>2</v>
      </c>
      <c r="AW15" s="10">
        <v>1</v>
      </c>
      <c r="AX15" s="10">
        <v>0</v>
      </c>
      <c r="AY15" s="10">
        <v>1</v>
      </c>
      <c r="AZ15" s="10">
        <v>1</v>
      </c>
      <c r="BA15" s="29">
        <f t="shared" si="0"/>
        <v>0.58163265306122447</v>
      </c>
      <c r="BB15" s="29">
        <f t="shared" si="1"/>
        <v>0.5</v>
      </c>
      <c r="BC15" s="30" t="str">
        <f>VLOOKUP(BA15,Reference!$B$133:$C$136,2,TRUE)</f>
        <v>Not yet</v>
      </c>
      <c r="BD15" s="30" t="str">
        <f>VLOOKUP(BB15,Reference!$B$138:$C$141,2,TRUE)</f>
        <v>Some understanding</v>
      </c>
      <c r="BE15" s="48" t="str">
        <f t="shared" si="2"/>
        <v>Working towards expected standard</v>
      </c>
      <c r="BJ15"/>
    </row>
    <row r="16" spans="2:62" x14ac:dyDescent="0.25">
      <c r="B16" s="27">
        <v>13</v>
      </c>
      <c r="C16" s="28" t="str">
        <f>Setup!B17</f>
        <v>Jack Harrington</v>
      </c>
      <c r="D16" s="10">
        <v>1</v>
      </c>
      <c r="E16" s="10">
        <v>1</v>
      </c>
      <c r="F16" s="10">
        <v>0</v>
      </c>
      <c r="G16" s="10">
        <v>0</v>
      </c>
      <c r="H16" s="10">
        <v>1</v>
      </c>
      <c r="I16" s="10">
        <v>1</v>
      </c>
      <c r="J16" s="10">
        <v>1</v>
      </c>
      <c r="K16" s="10">
        <v>2</v>
      </c>
      <c r="L16" s="10">
        <v>1</v>
      </c>
      <c r="M16" s="10">
        <v>1</v>
      </c>
      <c r="N16" s="10">
        <v>0</v>
      </c>
      <c r="O16" s="10">
        <v>1</v>
      </c>
      <c r="P16" s="10">
        <v>1</v>
      </c>
      <c r="Q16" s="10">
        <v>0</v>
      </c>
      <c r="R16" s="10">
        <v>0</v>
      </c>
      <c r="S16" s="10">
        <v>1</v>
      </c>
      <c r="T16" s="10">
        <v>1</v>
      </c>
      <c r="U16" s="10">
        <v>1</v>
      </c>
      <c r="V16" s="10">
        <v>2</v>
      </c>
      <c r="W16" s="10">
        <v>1</v>
      </c>
      <c r="X16" s="10">
        <v>1</v>
      </c>
      <c r="Y16" s="10">
        <v>0</v>
      </c>
      <c r="Z16" s="10">
        <v>1</v>
      </c>
      <c r="AA16" s="10">
        <v>1</v>
      </c>
      <c r="AB16" s="10">
        <v>0</v>
      </c>
      <c r="AC16" s="10">
        <v>0</v>
      </c>
      <c r="AD16" s="10">
        <v>1</v>
      </c>
      <c r="AE16" s="10">
        <v>1</v>
      </c>
      <c r="AF16" s="10">
        <v>1</v>
      </c>
      <c r="AG16" s="10">
        <v>2</v>
      </c>
      <c r="AH16" s="10">
        <v>1</v>
      </c>
      <c r="AI16" s="10">
        <v>1</v>
      </c>
      <c r="AJ16" s="10">
        <v>0</v>
      </c>
      <c r="AK16" s="10">
        <v>1</v>
      </c>
      <c r="AL16" s="10">
        <v>1</v>
      </c>
      <c r="AM16" s="10">
        <v>0</v>
      </c>
      <c r="AN16" s="10">
        <v>0</v>
      </c>
      <c r="AO16" s="10">
        <v>1</v>
      </c>
      <c r="AP16" s="10">
        <v>1</v>
      </c>
      <c r="AQ16" s="10">
        <v>1</v>
      </c>
      <c r="AR16" s="10">
        <v>2</v>
      </c>
      <c r="AS16" s="10">
        <v>1</v>
      </c>
      <c r="AT16" s="10">
        <v>1</v>
      </c>
      <c r="AU16" s="10">
        <v>0</v>
      </c>
      <c r="AV16" s="10">
        <v>1</v>
      </c>
      <c r="AW16" s="10">
        <v>1</v>
      </c>
      <c r="AX16" s="10">
        <v>0</v>
      </c>
      <c r="AY16" s="10">
        <v>1</v>
      </c>
      <c r="AZ16" s="10">
        <v>2</v>
      </c>
      <c r="BA16" s="29">
        <f t="shared" si="0"/>
        <v>0.41836734693877553</v>
      </c>
      <c r="BB16" s="29">
        <f t="shared" si="1"/>
        <v>0.30769230769230771</v>
      </c>
      <c r="BC16" s="30" t="str">
        <f>VLOOKUP(BA16,Reference!$B$133:$C$136,2,TRUE)</f>
        <v>Not yet</v>
      </c>
      <c r="BD16" s="30" t="str">
        <f>VLOOKUP(BB16,Reference!$B$138:$C$141,2,TRUE)</f>
        <v>Little understanding</v>
      </c>
      <c r="BE16" s="48" t="str">
        <f t="shared" si="2"/>
        <v>Working towards expected standard</v>
      </c>
      <c r="BJ16"/>
    </row>
    <row r="17" spans="2:57" x14ac:dyDescent="0.25">
      <c r="B17" s="27">
        <v>14</v>
      </c>
      <c r="C17" s="28" t="str">
        <f>Setup!B18</f>
        <v>Kathy Harrison</v>
      </c>
      <c r="D17" s="10">
        <v>0</v>
      </c>
      <c r="E17" s="10">
        <v>2</v>
      </c>
      <c r="F17" s="10">
        <v>1</v>
      </c>
      <c r="G17" s="10">
        <v>1</v>
      </c>
      <c r="H17" s="10">
        <v>1</v>
      </c>
      <c r="I17" s="10">
        <v>2</v>
      </c>
      <c r="J17" s="10">
        <v>1</v>
      </c>
      <c r="K17" s="10">
        <v>2</v>
      </c>
      <c r="L17" s="10">
        <v>1</v>
      </c>
      <c r="M17" s="10">
        <v>0</v>
      </c>
      <c r="N17" s="10">
        <v>1</v>
      </c>
      <c r="O17" s="10">
        <v>0</v>
      </c>
      <c r="P17" s="10">
        <v>2</v>
      </c>
      <c r="Q17" s="10">
        <v>1</v>
      </c>
      <c r="R17" s="10">
        <v>1</v>
      </c>
      <c r="S17" s="10">
        <v>1</v>
      </c>
      <c r="T17" s="10">
        <v>2</v>
      </c>
      <c r="U17" s="10">
        <v>1</v>
      </c>
      <c r="V17" s="10">
        <v>2</v>
      </c>
      <c r="W17" s="10">
        <v>1</v>
      </c>
      <c r="X17" s="10">
        <v>0</v>
      </c>
      <c r="Y17" s="10">
        <v>1</v>
      </c>
      <c r="Z17" s="10">
        <v>0</v>
      </c>
      <c r="AA17" s="10">
        <v>2</v>
      </c>
      <c r="AB17" s="10">
        <v>1</v>
      </c>
      <c r="AC17" s="10">
        <v>1</v>
      </c>
      <c r="AD17" s="10">
        <v>1</v>
      </c>
      <c r="AE17" s="10">
        <v>2</v>
      </c>
      <c r="AF17" s="10">
        <v>1</v>
      </c>
      <c r="AG17" s="10">
        <v>2</v>
      </c>
      <c r="AH17" s="10">
        <v>1</v>
      </c>
      <c r="AI17" s="10">
        <v>0</v>
      </c>
      <c r="AJ17" s="10">
        <v>1</v>
      </c>
      <c r="AK17" s="10">
        <v>0</v>
      </c>
      <c r="AL17" s="10">
        <v>2</v>
      </c>
      <c r="AM17" s="10">
        <v>1</v>
      </c>
      <c r="AN17" s="10">
        <v>1</v>
      </c>
      <c r="AO17" s="10">
        <v>1</v>
      </c>
      <c r="AP17" s="10">
        <v>2</v>
      </c>
      <c r="AQ17" s="10">
        <v>1</v>
      </c>
      <c r="AR17" s="10">
        <v>2</v>
      </c>
      <c r="AS17" s="10">
        <v>1</v>
      </c>
      <c r="AT17" s="10">
        <v>0</v>
      </c>
      <c r="AU17" s="10">
        <v>1</v>
      </c>
      <c r="AV17" s="10">
        <v>1</v>
      </c>
      <c r="AW17" s="10">
        <v>0</v>
      </c>
      <c r="AX17" s="10">
        <v>1</v>
      </c>
      <c r="AY17" s="10">
        <v>1</v>
      </c>
      <c r="AZ17" s="10">
        <v>1</v>
      </c>
      <c r="BA17" s="29">
        <f t="shared" si="0"/>
        <v>0.53061224489795922</v>
      </c>
      <c r="BB17" s="29">
        <f t="shared" si="1"/>
        <v>0.34615384615384615</v>
      </c>
      <c r="BC17" s="30" t="str">
        <f>VLOOKUP(BA17,Reference!$B$133:$C$136,2,TRUE)</f>
        <v>Not yet</v>
      </c>
      <c r="BD17" s="30" t="str">
        <f>VLOOKUP(BB17,Reference!$B$138:$C$141,2,TRUE)</f>
        <v>Little understanding</v>
      </c>
      <c r="BE17" s="48" t="str">
        <f t="shared" si="2"/>
        <v>Working towards expected standard</v>
      </c>
    </row>
    <row r="18" spans="2:57" x14ac:dyDescent="0.25">
      <c r="B18" s="27">
        <v>15</v>
      </c>
      <c r="C18" s="28" t="str">
        <f>Setup!B19</f>
        <v>Lorna Hodder</v>
      </c>
      <c r="D18" s="10">
        <v>0</v>
      </c>
      <c r="E18" s="10">
        <v>1</v>
      </c>
      <c r="F18" s="10">
        <v>1</v>
      </c>
      <c r="G18" s="10">
        <v>2</v>
      </c>
      <c r="H18" s="10">
        <v>0</v>
      </c>
      <c r="I18" s="10">
        <v>0</v>
      </c>
      <c r="J18" s="10">
        <v>1</v>
      </c>
      <c r="K18" s="10">
        <v>1</v>
      </c>
      <c r="L18" s="10">
        <v>0</v>
      </c>
      <c r="M18" s="10">
        <v>0</v>
      </c>
      <c r="N18" s="10">
        <v>1</v>
      </c>
      <c r="O18" s="10">
        <v>0</v>
      </c>
      <c r="P18" s="10">
        <v>1</v>
      </c>
      <c r="Q18" s="10">
        <v>1</v>
      </c>
      <c r="R18" s="10">
        <v>2</v>
      </c>
      <c r="S18" s="10">
        <v>0</v>
      </c>
      <c r="T18" s="10">
        <v>0</v>
      </c>
      <c r="U18" s="10">
        <v>1</v>
      </c>
      <c r="V18" s="10">
        <v>1</v>
      </c>
      <c r="W18" s="10">
        <v>0</v>
      </c>
      <c r="X18" s="10">
        <v>0</v>
      </c>
      <c r="Y18" s="10">
        <v>1</v>
      </c>
      <c r="Z18" s="10">
        <v>0</v>
      </c>
      <c r="AA18" s="10">
        <v>1</v>
      </c>
      <c r="AB18" s="10">
        <v>1</v>
      </c>
      <c r="AC18" s="10">
        <v>2</v>
      </c>
      <c r="AD18" s="10">
        <v>0</v>
      </c>
      <c r="AE18" s="10">
        <v>0</v>
      </c>
      <c r="AF18" s="10">
        <v>1</v>
      </c>
      <c r="AG18" s="10">
        <v>1</v>
      </c>
      <c r="AH18" s="10">
        <v>0</v>
      </c>
      <c r="AI18" s="10">
        <v>0</v>
      </c>
      <c r="AJ18" s="10">
        <v>1</v>
      </c>
      <c r="AK18" s="10">
        <v>0</v>
      </c>
      <c r="AL18" s="10">
        <v>1</v>
      </c>
      <c r="AM18" s="10">
        <v>1</v>
      </c>
      <c r="AN18" s="10">
        <v>2</v>
      </c>
      <c r="AO18" s="10">
        <v>0</v>
      </c>
      <c r="AP18" s="10">
        <v>0</v>
      </c>
      <c r="AQ18" s="10">
        <v>1</v>
      </c>
      <c r="AR18" s="10">
        <v>1</v>
      </c>
      <c r="AS18" s="10">
        <v>0</v>
      </c>
      <c r="AT18" s="10">
        <v>0</v>
      </c>
      <c r="AU18" s="10">
        <v>1</v>
      </c>
      <c r="AV18" s="10">
        <v>0</v>
      </c>
      <c r="AW18" s="10">
        <v>0</v>
      </c>
      <c r="AX18" s="10">
        <v>1</v>
      </c>
      <c r="AY18" s="10">
        <v>0</v>
      </c>
      <c r="AZ18" s="10">
        <v>0</v>
      </c>
      <c r="BA18" s="29">
        <f t="shared" si="0"/>
        <v>0.29591836734693877</v>
      </c>
      <c r="BB18" s="29">
        <f t="shared" si="1"/>
        <v>0.30769230769230771</v>
      </c>
      <c r="BC18" s="30" t="str">
        <f>VLOOKUP(BA18,Reference!$B$133:$C$136,2,TRUE)</f>
        <v>No</v>
      </c>
      <c r="BD18" s="30" t="str">
        <f>VLOOKUP(BB18,Reference!$B$138:$C$141,2,TRUE)</f>
        <v>Little understanding</v>
      </c>
      <c r="BE18" s="48" t="str">
        <f t="shared" si="2"/>
        <v>Working below expected standard</v>
      </c>
    </row>
    <row r="19" spans="2:57" x14ac:dyDescent="0.25">
      <c r="B19" s="27">
        <v>16</v>
      </c>
      <c r="C19" s="28" t="str">
        <f>Setup!B20</f>
        <v>Melanie Holland</v>
      </c>
      <c r="D19" s="10">
        <v>1</v>
      </c>
      <c r="E19" s="10">
        <v>0</v>
      </c>
      <c r="F19" s="10">
        <v>1</v>
      </c>
      <c r="G19" s="10">
        <v>2</v>
      </c>
      <c r="H19" s="10">
        <v>2</v>
      </c>
      <c r="I19" s="10">
        <v>1</v>
      </c>
      <c r="J19" s="10">
        <v>1</v>
      </c>
      <c r="K19" s="10">
        <v>2</v>
      </c>
      <c r="L19" s="10">
        <v>1</v>
      </c>
      <c r="M19" s="10">
        <v>2</v>
      </c>
      <c r="N19" s="10">
        <v>2</v>
      </c>
      <c r="O19" s="10">
        <v>1</v>
      </c>
      <c r="P19" s="10">
        <v>0</v>
      </c>
      <c r="Q19" s="10">
        <v>1</v>
      </c>
      <c r="R19" s="10">
        <v>2</v>
      </c>
      <c r="S19" s="10">
        <v>2</v>
      </c>
      <c r="T19" s="10">
        <v>1</v>
      </c>
      <c r="U19" s="10">
        <v>1</v>
      </c>
      <c r="V19" s="10">
        <v>2</v>
      </c>
      <c r="W19" s="10">
        <v>1</v>
      </c>
      <c r="X19" s="10">
        <v>2</v>
      </c>
      <c r="Y19" s="10">
        <v>2</v>
      </c>
      <c r="Z19" s="10">
        <v>1</v>
      </c>
      <c r="AA19" s="10">
        <v>0</v>
      </c>
      <c r="AB19" s="10">
        <v>1</v>
      </c>
      <c r="AC19" s="10">
        <v>2</v>
      </c>
      <c r="AD19" s="10">
        <v>2</v>
      </c>
      <c r="AE19" s="10">
        <v>1</v>
      </c>
      <c r="AF19" s="10">
        <v>1</v>
      </c>
      <c r="AG19" s="10">
        <v>2</v>
      </c>
      <c r="AH19" s="10">
        <v>1</v>
      </c>
      <c r="AI19" s="10">
        <v>2</v>
      </c>
      <c r="AJ19" s="10">
        <v>2</v>
      </c>
      <c r="AK19" s="10">
        <v>2</v>
      </c>
      <c r="AL19" s="10">
        <v>0</v>
      </c>
      <c r="AM19" s="10">
        <v>1</v>
      </c>
      <c r="AN19" s="10">
        <v>2</v>
      </c>
      <c r="AO19" s="10">
        <v>2</v>
      </c>
      <c r="AP19" s="10">
        <v>1</v>
      </c>
      <c r="AQ19" s="10">
        <v>1</v>
      </c>
      <c r="AR19" s="10">
        <v>2</v>
      </c>
      <c r="AS19" s="10">
        <v>1</v>
      </c>
      <c r="AT19" s="10">
        <v>2</v>
      </c>
      <c r="AU19" s="10">
        <v>2</v>
      </c>
      <c r="AV19" s="10">
        <v>1</v>
      </c>
      <c r="AW19" s="10">
        <v>2</v>
      </c>
      <c r="AX19" s="10">
        <v>2</v>
      </c>
      <c r="AY19" s="10">
        <v>1</v>
      </c>
      <c r="AZ19" s="10">
        <v>1</v>
      </c>
      <c r="BA19" s="29">
        <f t="shared" si="0"/>
        <v>0.69387755102040816</v>
      </c>
      <c r="BB19" s="29">
        <f t="shared" si="1"/>
        <v>0.80769230769230771</v>
      </c>
      <c r="BC19" s="30" t="str">
        <f>VLOOKUP(BA19,Reference!$B$133:$C$136,2,TRUE)</f>
        <v>Nearly</v>
      </c>
      <c r="BD19" s="30" t="str">
        <f>VLOOKUP(BB19,Reference!$B$138:$C$141,2,TRUE)</f>
        <v>Deep understanding</v>
      </c>
      <c r="BE19" s="48" t="str">
        <f t="shared" si="2"/>
        <v>Expected standard with depth</v>
      </c>
    </row>
    <row r="20" spans="2:57" x14ac:dyDescent="0.25">
      <c r="B20" s="27">
        <v>17</v>
      </c>
      <c r="C20" s="28" t="str">
        <f>Setup!B21</f>
        <v>Neil Holloway</v>
      </c>
      <c r="D20" s="10">
        <v>1</v>
      </c>
      <c r="E20" s="10">
        <v>1</v>
      </c>
      <c r="F20" s="10">
        <v>1</v>
      </c>
      <c r="G20" s="10">
        <v>2</v>
      </c>
      <c r="H20" s="10">
        <v>1</v>
      </c>
      <c r="I20" s="10">
        <v>1</v>
      </c>
      <c r="J20" s="10">
        <v>1</v>
      </c>
      <c r="K20" s="10">
        <v>1</v>
      </c>
      <c r="L20" s="10">
        <v>1</v>
      </c>
      <c r="M20" s="10">
        <v>2</v>
      </c>
      <c r="N20" s="10">
        <v>0</v>
      </c>
      <c r="O20" s="10">
        <v>1</v>
      </c>
      <c r="P20" s="10">
        <v>1</v>
      </c>
      <c r="Q20" s="10">
        <v>1</v>
      </c>
      <c r="R20" s="10">
        <v>2</v>
      </c>
      <c r="S20" s="10">
        <v>1</v>
      </c>
      <c r="T20" s="10">
        <v>1</v>
      </c>
      <c r="U20" s="10">
        <v>1</v>
      </c>
      <c r="V20" s="10">
        <v>1</v>
      </c>
      <c r="W20" s="10">
        <v>1</v>
      </c>
      <c r="X20" s="10">
        <v>2</v>
      </c>
      <c r="Y20" s="10">
        <v>1</v>
      </c>
      <c r="Z20" s="10">
        <v>1</v>
      </c>
      <c r="AA20" s="10">
        <v>1</v>
      </c>
      <c r="AB20" s="10">
        <v>1</v>
      </c>
      <c r="AC20" s="10">
        <v>2</v>
      </c>
      <c r="AD20" s="10">
        <v>1</v>
      </c>
      <c r="AE20" s="10">
        <v>1</v>
      </c>
      <c r="AF20" s="10">
        <v>1</v>
      </c>
      <c r="AG20" s="10">
        <v>1</v>
      </c>
      <c r="AH20" s="10">
        <v>1</v>
      </c>
      <c r="AI20" s="10">
        <v>2</v>
      </c>
      <c r="AJ20" s="10">
        <v>1</v>
      </c>
      <c r="AK20" s="10">
        <v>1</v>
      </c>
      <c r="AL20" s="10">
        <v>1</v>
      </c>
      <c r="AM20" s="10">
        <v>1</v>
      </c>
      <c r="AN20" s="10">
        <v>2</v>
      </c>
      <c r="AO20" s="10">
        <v>1</v>
      </c>
      <c r="AP20" s="10">
        <v>1</v>
      </c>
      <c r="AQ20" s="10">
        <v>1</v>
      </c>
      <c r="AR20" s="10">
        <v>1</v>
      </c>
      <c r="AS20" s="10">
        <v>1</v>
      </c>
      <c r="AT20" s="10">
        <v>2</v>
      </c>
      <c r="AU20" s="10">
        <v>1</v>
      </c>
      <c r="AV20" s="10">
        <v>1</v>
      </c>
      <c r="AW20" s="10">
        <v>2</v>
      </c>
      <c r="AX20" s="10">
        <v>1</v>
      </c>
      <c r="AY20" s="10">
        <v>0</v>
      </c>
      <c r="AZ20" s="10">
        <v>1</v>
      </c>
      <c r="BA20" s="29">
        <f t="shared" si="0"/>
        <v>0.5714285714285714</v>
      </c>
      <c r="BB20" s="29">
        <f t="shared" si="1"/>
        <v>0.61538461538461542</v>
      </c>
      <c r="BC20" s="30" t="str">
        <f>VLOOKUP(BA20,Reference!$B$133:$C$136,2,TRUE)</f>
        <v>Not yet</v>
      </c>
      <c r="BD20" s="30" t="str">
        <f>VLOOKUP(BB20,Reference!$B$138:$C$141,2,TRUE)</f>
        <v>Sufficient understanding</v>
      </c>
      <c r="BE20" s="48" t="str">
        <f t="shared" si="2"/>
        <v>Working towards expected standard</v>
      </c>
    </row>
    <row r="21" spans="2:57" x14ac:dyDescent="0.25">
      <c r="B21" s="27">
        <v>18</v>
      </c>
      <c r="C21" s="28" t="str">
        <f>Setup!B22</f>
        <v>Oona House</v>
      </c>
      <c r="D21" s="10">
        <v>2</v>
      </c>
      <c r="E21" s="10">
        <v>2</v>
      </c>
      <c r="F21" s="10">
        <v>2</v>
      </c>
      <c r="G21" s="10">
        <v>1</v>
      </c>
      <c r="H21" s="10">
        <v>1</v>
      </c>
      <c r="I21" s="10">
        <v>2</v>
      </c>
      <c r="J21" s="10">
        <v>2</v>
      </c>
      <c r="K21" s="10">
        <v>2</v>
      </c>
      <c r="L21" s="10">
        <v>2</v>
      </c>
      <c r="M21" s="10">
        <v>2</v>
      </c>
      <c r="N21" s="10">
        <v>0</v>
      </c>
      <c r="O21" s="10">
        <v>2</v>
      </c>
      <c r="P21" s="10">
        <v>2</v>
      </c>
      <c r="Q21" s="10">
        <v>2</v>
      </c>
      <c r="R21" s="10">
        <v>1</v>
      </c>
      <c r="S21" s="10">
        <v>1</v>
      </c>
      <c r="T21" s="10">
        <v>2</v>
      </c>
      <c r="U21" s="10">
        <v>2</v>
      </c>
      <c r="V21" s="10">
        <v>2</v>
      </c>
      <c r="W21" s="10">
        <v>2</v>
      </c>
      <c r="X21" s="10">
        <v>2</v>
      </c>
      <c r="Y21" s="10">
        <v>1</v>
      </c>
      <c r="Z21" s="10">
        <v>2</v>
      </c>
      <c r="AA21" s="10">
        <v>2</v>
      </c>
      <c r="AB21" s="10">
        <v>2</v>
      </c>
      <c r="AC21" s="10">
        <v>1</v>
      </c>
      <c r="AD21" s="10">
        <v>1</v>
      </c>
      <c r="AE21" s="10">
        <v>2</v>
      </c>
      <c r="AF21" s="10">
        <v>2</v>
      </c>
      <c r="AG21" s="10">
        <v>2</v>
      </c>
      <c r="AH21" s="10">
        <v>2</v>
      </c>
      <c r="AI21" s="10">
        <v>2</v>
      </c>
      <c r="AJ21" s="10">
        <v>1</v>
      </c>
      <c r="AK21" s="10">
        <v>2</v>
      </c>
      <c r="AL21" s="10">
        <v>2</v>
      </c>
      <c r="AM21" s="10">
        <v>2</v>
      </c>
      <c r="AN21" s="10">
        <v>1</v>
      </c>
      <c r="AO21" s="10">
        <v>1</v>
      </c>
      <c r="AP21" s="10">
        <v>2</v>
      </c>
      <c r="AQ21" s="10">
        <v>2</v>
      </c>
      <c r="AR21" s="10">
        <v>2</v>
      </c>
      <c r="AS21" s="10">
        <v>2</v>
      </c>
      <c r="AT21" s="10">
        <v>2</v>
      </c>
      <c r="AU21" s="10">
        <v>1</v>
      </c>
      <c r="AV21" s="10">
        <v>2</v>
      </c>
      <c r="AW21" s="10">
        <v>2</v>
      </c>
      <c r="AX21" s="10">
        <v>1</v>
      </c>
      <c r="AY21" s="10">
        <v>2</v>
      </c>
      <c r="AZ21" s="10">
        <v>1</v>
      </c>
      <c r="BA21" s="29">
        <f t="shared" si="0"/>
        <v>0.84693877551020413</v>
      </c>
      <c r="BB21" s="29">
        <f t="shared" si="1"/>
        <v>0.80769230769230771</v>
      </c>
      <c r="BC21" s="30" t="str">
        <f>VLOOKUP(BA21,Reference!$B$133:$C$136,2,TRUE)</f>
        <v>Yes</v>
      </c>
      <c r="BD21" s="30" t="str">
        <f>VLOOKUP(BB21,Reference!$B$138:$C$141,2,TRUE)</f>
        <v>Deep understanding</v>
      </c>
      <c r="BE21" s="48" t="str">
        <f t="shared" si="2"/>
        <v>Expected standard with greater depth</v>
      </c>
    </row>
    <row r="22" spans="2:57" x14ac:dyDescent="0.25">
      <c r="B22" s="27">
        <v>19</v>
      </c>
      <c r="C22" s="28" t="str">
        <f>Setup!B23</f>
        <v>Iris Jones</v>
      </c>
      <c r="D22" s="10">
        <v>1</v>
      </c>
      <c r="E22" s="10">
        <v>1</v>
      </c>
      <c r="F22" s="10">
        <v>1</v>
      </c>
      <c r="G22" s="10">
        <v>2</v>
      </c>
      <c r="H22" s="10">
        <v>1</v>
      </c>
      <c r="I22" s="10">
        <v>1</v>
      </c>
      <c r="J22" s="10">
        <v>1</v>
      </c>
      <c r="K22" s="10">
        <v>2</v>
      </c>
      <c r="L22" s="10">
        <v>1</v>
      </c>
      <c r="M22" s="10">
        <v>2</v>
      </c>
      <c r="N22" s="10">
        <v>0</v>
      </c>
      <c r="O22" s="10">
        <v>1</v>
      </c>
      <c r="P22" s="10">
        <v>1</v>
      </c>
      <c r="Q22" s="10">
        <v>1</v>
      </c>
      <c r="R22" s="10">
        <v>2</v>
      </c>
      <c r="S22" s="10">
        <v>1</v>
      </c>
      <c r="T22" s="10">
        <v>1</v>
      </c>
      <c r="U22" s="10">
        <v>1</v>
      </c>
      <c r="V22" s="10">
        <v>2</v>
      </c>
      <c r="W22" s="10">
        <v>1</v>
      </c>
      <c r="X22" s="10">
        <v>2</v>
      </c>
      <c r="Y22" s="10">
        <v>1</v>
      </c>
      <c r="Z22" s="10">
        <v>1</v>
      </c>
      <c r="AA22" s="10">
        <v>1</v>
      </c>
      <c r="AB22" s="10">
        <v>1</v>
      </c>
      <c r="AC22" s="10">
        <v>2</v>
      </c>
      <c r="AD22" s="10">
        <v>1</v>
      </c>
      <c r="AE22" s="10">
        <v>1</v>
      </c>
      <c r="AF22" s="10">
        <v>1</v>
      </c>
      <c r="AG22" s="10">
        <v>2</v>
      </c>
      <c r="AH22" s="10">
        <v>1</v>
      </c>
      <c r="AI22" s="10">
        <v>2</v>
      </c>
      <c r="AJ22" s="10">
        <v>1</v>
      </c>
      <c r="AK22" s="10">
        <v>1</v>
      </c>
      <c r="AL22" s="10">
        <v>1</v>
      </c>
      <c r="AM22" s="10">
        <v>1</v>
      </c>
      <c r="AN22" s="10">
        <v>2</v>
      </c>
      <c r="AO22" s="10">
        <v>1</v>
      </c>
      <c r="AP22" s="10">
        <v>1</v>
      </c>
      <c r="AQ22" s="10">
        <v>1</v>
      </c>
      <c r="AR22" s="10">
        <v>2</v>
      </c>
      <c r="AS22" s="10">
        <v>1</v>
      </c>
      <c r="AT22" s="10">
        <v>2</v>
      </c>
      <c r="AU22" s="10">
        <v>1</v>
      </c>
      <c r="AV22" s="10">
        <v>1</v>
      </c>
      <c r="AW22" s="10">
        <v>2</v>
      </c>
      <c r="AX22" s="10">
        <v>1</v>
      </c>
      <c r="AY22" s="10">
        <v>0</v>
      </c>
      <c r="AZ22" s="10">
        <v>0</v>
      </c>
      <c r="BA22" s="29">
        <f t="shared" si="0"/>
        <v>0.60204081632653061</v>
      </c>
      <c r="BB22" s="29">
        <f t="shared" si="1"/>
        <v>0.61538461538461542</v>
      </c>
      <c r="BC22" s="30" t="str">
        <f>VLOOKUP(BA22,Reference!$B$133:$C$136,2,TRUE)</f>
        <v>Nearly</v>
      </c>
      <c r="BD22" s="30" t="str">
        <f>VLOOKUP(BB22,Reference!$B$138:$C$141,2,TRUE)</f>
        <v>Sufficient understanding</v>
      </c>
      <c r="BE22" s="48" t="str">
        <f t="shared" si="2"/>
        <v>Expected standard</v>
      </c>
    </row>
    <row r="23" spans="2:57" x14ac:dyDescent="0.25">
      <c r="B23" s="27">
        <v>20</v>
      </c>
      <c r="C23" s="28" t="str">
        <f>Setup!B24</f>
        <v>Patrick Jones</v>
      </c>
      <c r="D23" s="10">
        <v>2</v>
      </c>
      <c r="E23" s="10">
        <v>1</v>
      </c>
      <c r="F23" s="10">
        <v>2</v>
      </c>
      <c r="G23" s="10">
        <v>1</v>
      </c>
      <c r="H23" s="10">
        <v>2</v>
      </c>
      <c r="I23" s="10">
        <v>2</v>
      </c>
      <c r="J23" s="10">
        <v>0</v>
      </c>
      <c r="K23" s="10">
        <v>2</v>
      </c>
      <c r="L23" s="10">
        <v>2</v>
      </c>
      <c r="M23" s="10">
        <v>1</v>
      </c>
      <c r="N23" s="10">
        <v>0</v>
      </c>
      <c r="O23" s="10">
        <v>2</v>
      </c>
      <c r="P23" s="10">
        <v>1</v>
      </c>
      <c r="Q23" s="10">
        <v>2</v>
      </c>
      <c r="R23" s="10">
        <v>1</v>
      </c>
      <c r="S23" s="10">
        <v>2</v>
      </c>
      <c r="T23" s="10">
        <v>2</v>
      </c>
      <c r="U23" s="10">
        <v>0</v>
      </c>
      <c r="V23" s="10">
        <v>2</v>
      </c>
      <c r="W23" s="10">
        <v>2</v>
      </c>
      <c r="X23" s="10">
        <v>1</v>
      </c>
      <c r="Y23" s="10">
        <v>1</v>
      </c>
      <c r="Z23" s="10">
        <v>2</v>
      </c>
      <c r="AA23" s="10">
        <v>1</v>
      </c>
      <c r="AB23" s="10">
        <v>2</v>
      </c>
      <c r="AC23" s="10">
        <v>1</v>
      </c>
      <c r="AD23" s="10">
        <v>2</v>
      </c>
      <c r="AE23" s="10">
        <v>2</v>
      </c>
      <c r="AF23" s="10">
        <v>0</v>
      </c>
      <c r="AG23" s="10">
        <v>2</v>
      </c>
      <c r="AH23" s="10">
        <v>2</v>
      </c>
      <c r="AI23" s="10">
        <v>1</v>
      </c>
      <c r="AJ23" s="10">
        <v>1</v>
      </c>
      <c r="AK23" s="10">
        <v>2</v>
      </c>
      <c r="AL23" s="10">
        <v>1</v>
      </c>
      <c r="AM23" s="10">
        <v>2</v>
      </c>
      <c r="AN23" s="10">
        <v>1</v>
      </c>
      <c r="AO23" s="10">
        <v>2</v>
      </c>
      <c r="AP23" s="10">
        <v>2</v>
      </c>
      <c r="AQ23" s="10">
        <v>0</v>
      </c>
      <c r="AR23" s="10">
        <v>2</v>
      </c>
      <c r="AS23" s="10">
        <v>2</v>
      </c>
      <c r="AT23" s="10">
        <v>1</v>
      </c>
      <c r="AU23" s="10">
        <v>1</v>
      </c>
      <c r="AV23" s="10">
        <v>2</v>
      </c>
      <c r="AW23" s="10">
        <v>1</v>
      </c>
      <c r="AX23" s="10">
        <v>1</v>
      </c>
      <c r="AY23" s="10">
        <v>0</v>
      </c>
      <c r="AZ23" s="10">
        <v>1</v>
      </c>
      <c r="BA23" s="29">
        <f t="shared" si="0"/>
        <v>0.69387755102040816</v>
      </c>
      <c r="BB23" s="29">
        <f t="shared" si="1"/>
        <v>0.61538461538461542</v>
      </c>
      <c r="BC23" s="30" t="str">
        <f>VLOOKUP(BA23,Reference!$B$133:$C$136,2,TRUE)</f>
        <v>Nearly</v>
      </c>
      <c r="BD23" s="30" t="str">
        <f>VLOOKUP(BB23,Reference!$B$138:$C$141,2,TRUE)</f>
        <v>Sufficient understanding</v>
      </c>
      <c r="BE23" s="48" t="str">
        <f t="shared" si="2"/>
        <v>Expected standard</v>
      </c>
    </row>
    <row r="24" spans="2:57" x14ac:dyDescent="0.25">
      <c r="B24" s="27">
        <v>21</v>
      </c>
      <c r="C24" s="28" t="str">
        <f>Setup!B25</f>
        <v>Quentin King</v>
      </c>
      <c r="D24" s="10">
        <v>1</v>
      </c>
      <c r="E24" s="10">
        <v>2</v>
      </c>
      <c r="F24" s="10">
        <v>1</v>
      </c>
      <c r="G24" s="10">
        <v>2</v>
      </c>
      <c r="H24" s="10">
        <v>1</v>
      </c>
      <c r="I24" s="10">
        <v>1</v>
      </c>
      <c r="J24" s="10">
        <v>2</v>
      </c>
      <c r="K24" s="10">
        <v>2</v>
      </c>
      <c r="L24" s="10">
        <v>1</v>
      </c>
      <c r="M24" s="10">
        <v>2</v>
      </c>
      <c r="N24" s="10">
        <v>0</v>
      </c>
      <c r="O24" s="10">
        <v>1</v>
      </c>
      <c r="P24" s="10">
        <v>2</v>
      </c>
      <c r="Q24" s="10">
        <v>1</v>
      </c>
      <c r="R24" s="10">
        <v>2</v>
      </c>
      <c r="S24" s="10">
        <v>1</v>
      </c>
      <c r="T24" s="10">
        <v>1</v>
      </c>
      <c r="U24" s="10">
        <v>2</v>
      </c>
      <c r="V24" s="10">
        <v>2</v>
      </c>
      <c r="W24" s="10">
        <v>1</v>
      </c>
      <c r="X24" s="10">
        <v>2</v>
      </c>
      <c r="Y24" s="10">
        <v>1</v>
      </c>
      <c r="Z24" s="10">
        <v>1</v>
      </c>
      <c r="AA24" s="10">
        <v>2</v>
      </c>
      <c r="AB24" s="10">
        <v>1</v>
      </c>
      <c r="AC24" s="10">
        <v>2</v>
      </c>
      <c r="AD24" s="10">
        <v>1</v>
      </c>
      <c r="AE24" s="10">
        <v>1</v>
      </c>
      <c r="AF24" s="10">
        <v>2</v>
      </c>
      <c r="AG24" s="10">
        <v>2</v>
      </c>
      <c r="AH24" s="10">
        <v>1</v>
      </c>
      <c r="AI24" s="10">
        <v>2</v>
      </c>
      <c r="AJ24" s="10">
        <v>1</v>
      </c>
      <c r="AK24" s="10">
        <v>1</v>
      </c>
      <c r="AL24" s="10">
        <v>2</v>
      </c>
      <c r="AM24" s="10">
        <v>1</v>
      </c>
      <c r="AN24" s="10">
        <v>2</v>
      </c>
      <c r="AO24" s="10">
        <v>1</v>
      </c>
      <c r="AP24" s="10">
        <v>1</v>
      </c>
      <c r="AQ24" s="10">
        <v>2</v>
      </c>
      <c r="AR24" s="10">
        <v>2</v>
      </c>
      <c r="AS24" s="10">
        <v>1</v>
      </c>
      <c r="AT24" s="10">
        <v>2</v>
      </c>
      <c r="AU24" s="10">
        <v>1</v>
      </c>
      <c r="AV24" s="10">
        <v>1</v>
      </c>
      <c r="AW24" s="10">
        <v>2</v>
      </c>
      <c r="AX24" s="10">
        <v>1</v>
      </c>
      <c r="AY24" s="10">
        <v>0</v>
      </c>
      <c r="AZ24" s="10">
        <v>2</v>
      </c>
      <c r="BA24" s="29">
        <f t="shared" si="0"/>
        <v>0.70408163265306123</v>
      </c>
      <c r="BB24" s="29">
        <f t="shared" si="1"/>
        <v>0.69230769230769229</v>
      </c>
      <c r="BC24" s="30" t="str">
        <f>VLOOKUP(BA24,Reference!$B$133:$C$136,2,TRUE)</f>
        <v>Nearly</v>
      </c>
      <c r="BD24" s="30" t="str">
        <f>VLOOKUP(BB24,Reference!$B$138:$C$141,2,TRUE)</f>
        <v>Sufficient understanding</v>
      </c>
      <c r="BE24" s="48" t="str">
        <f t="shared" si="2"/>
        <v>Expected standard</v>
      </c>
    </row>
    <row r="25" spans="2:57" x14ac:dyDescent="0.25">
      <c r="B25" s="27">
        <v>22</v>
      </c>
      <c r="C25" s="28" t="str">
        <f>Setup!B26</f>
        <v>Robert Lamb</v>
      </c>
      <c r="D25" s="10">
        <v>0</v>
      </c>
      <c r="E25" s="10">
        <v>0</v>
      </c>
      <c r="F25" s="10">
        <v>2</v>
      </c>
      <c r="G25" s="10">
        <v>2</v>
      </c>
      <c r="H25" s="10">
        <v>1</v>
      </c>
      <c r="I25" s="10">
        <v>0</v>
      </c>
      <c r="J25" s="10">
        <v>1</v>
      </c>
      <c r="K25" s="10">
        <v>2</v>
      </c>
      <c r="L25" s="10">
        <v>1</v>
      </c>
      <c r="M25" s="10">
        <v>2</v>
      </c>
      <c r="N25" s="10">
        <v>0</v>
      </c>
      <c r="O25" s="10">
        <v>0</v>
      </c>
      <c r="P25" s="10">
        <v>0</v>
      </c>
      <c r="Q25" s="10">
        <v>2</v>
      </c>
      <c r="R25" s="10">
        <v>2</v>
      </c>
      <c r="S25" s="10">
        <v>1</v>
      </c>
      <c r="T25" s="10">
        <v>0</v>
      </c>
      <c r="U25" s="10">
        <v>1</v>
      </c>
      <c r="V25" s="10">
        <v>2</v>
      </c>
      <c r="W25" s="10">
        <v>1</v>
      </c>
      <c r="X25" s="10">
        <v>2</v>
      </c>
      <c r="Y25" s="10">
        <v>1</v>
      </c>
      <c r="Z25" s="10">
        <v>0</v>
      </c>
      <c r="AA25" s="10">
        <v>0</v>
      </c>
      <c r="AB25" s="10">
        <v>2</v>
      </c>
      <c r="AC25" s="10">
        <v>2</v>
      </c>
      <c r="AD25" s="10">
        <v>1</v>
      </c>
      <c r="AE25" s="10">
        <v>0</v>
      </c>
      <c r="AF25" s="10">
        <v>1</v>
      </c>
      <c r="AG25" s="10">
        <v>2</v>
      </c>
      <c r="AH25" s="10">
        <v>1</v>
      </c>
      <c r="AI25" s="10">
        <v>2</v>
      </c>
      <c r="AJ25" s="10">
        <v>1</v>
      </c>
      <c r="AK25" s="10">
        <v>0</v>
      </c>
      <c r="AL25" s="10">
        <v>0</v>
      </c>
      <c r="AM25" s="10">
        <v>2</v>
      </c>
      <c r="AN25" s="10">
        <v>2</v>
      </c>
      <c r="AO25" s="10">
        <v>1</v>
      </c>
      <c r="AP25" s="10">
        <v>0</v>
      </c>
      <c r="AQ25" s="10">
        <v>1</v>
      </c>
      <c r="AR25" s="10">
        <v>2</v>
      </c>
      <c r="AS25" s="10">
        <v>1</v>
      </c>
      <c r="AT25" s="10">
        <v>2</v>
      </c>
      <c r="AU25" s="10">
        <v>1</v>
      </c>
      <c r="AV25" s="10">
        <v>1</v>
      </c>
      <c r="AW25" s="10">
        <v>2</v>
      </c>
      <c r="AX25" s="10">
        <v>1</v>
      </c>
      <c r="AY25" s="10">
        <v>0</v>
      </c>
      <c r="AZ25" s="10">
        <v>1</v>
      </c>
      <c r="BA25" s="29">
        <f t="shared" si="0"/>
        <v>0.53061224489795922</v>
      </c>
      <c r="BB25" s="29">
        <f t="shared" si="1"/>
        <v>0.69230769230769229</v>
      </c>
      <c r="BC25" s="30" t="str">
        <f>VLOOKUP(BA25,Reference!$B$133:$C$136,2,TRUE)</f>
        <v>Not yet</v>
      </c>
      <c r="BD25" s="30" t="str">
        <f>VLOOKUP(BB25,Reference!$B$138:$C$141,2,TRUE)</f>
        <v>Sufficient understanding</v>
      </c>
      <c r="BE25" s="48" t="str">
        <f t="shared" si="2"/>
        <v>Working towards expected standard</v>
      </c>
    </row>
    <row r="26" spans="2:57" x14ac:dyDescent="0.25">
      <c r="B26" s="27">
        <v>23</v>
      </c>
      <c r="C26" s="28" t="str">
        <f>Setup!B27</f>
        <v>Sarah Malone</v>
      </c>
      <c r="D26" s="10">
        <v>1</v>
      </c>
      <c r="E26" s="10">
        <v>1</v>
      </c>
      <c r="F26" s="10">
        <v>1</v>
      </c>
      <c r="G26" s="10">
        <v>2</v>
      </c>
      <c r="H26" s="10">
        <v>1</v>
      </c>
      <c r="I26" s="10">
        <v>1</v>
      </c>
      <c r="J26" s="10">
        <v>1</v>
      </c>
      <c r="K26" s="10">
        <v>1</v>
      </c>
      <c r="L26" s="10">
        <v>0</v>
      </c>
      <c r="M26" s="10">
        <v>1</v>
      </c>
      <c r="N26" s="10">
        <v>1</v>
      </c>
      <c r="O26" s="10">
        <v>1</v>
      </c>
      <c r="P26" s="10">
        <v>1</v>
      </c>
      <c r="Q26" s="10">
        <v>1</v>
      </c>
      <c r="R26" s="10">
        <v>2</v>
      </c>
      <c r="S26" s="10">
        <v>1</v>
      </c>
      <c r="T26" s="10">
        <v>1</v>
      </c>
      <c r="U26" s="10">
        <v>1</v>
      </c>
      <c r="V26" s="10">
        <v>1</v>
      </c>
      <c r="W26" s="10">
        <v>0</v>
      </c>
      <c r="X26" s="10">
        <v>1</v>
      </c>
      <c r="Y26" s="10">
        <v>1</v>
      </c>
      <c r="Z26" s="10">
        <v>1</v>
      </c>
      <c r="AA26" s="10">
        <v>1</v>
      </c>
      <c r="AB26" s="10">
        <v>1</v>
      </c>
      <c r="AC26" s="10">
        <v>2</v>
      </c>
      <c r="AD26" s="10">
        <v>1</v>
      </c>
      <c r="AE26" s="10">
        <v>1</v>
      </c>
      <c r="AF26" s="10">
        <v>1</v>
      </c>
      <c r="AG26" s="10">
        <v>1</v>
      </c>
      <c r="AH26" s="10">
        <v>0</v>
      </c>
      <c r="AI26" s="10">
        <v>1</v>
      </c>
      <c r="AJ26" s="10">
        <v>1</v>
      </c>
      <c r="AK26" s="10">
        <v>1</v>
      </c>
      <c r="AL26" s="10">
        <v>1</v>
      </c>
      <c r="AM26" s="10">
        <v>1</v>
      </c>
      <c r="AN26" s="10">
        <v>2</v>
      </c>
      <c r="AO26" s="10">
        <v>1</v>
      </c>
      <c r="AP26" s="10">
        <v>1</v>
      </c>
      <c r="AQ26" s="10">
        <v>1</v>
      </c>
      <c r="AR26" s="10">
        <v>1</v>
      </c>
      <c r="AS26" s="10">
        <v>0</v>
      </c>
      <c r="AT26" s="10">
        <v>1</v>
      </c>
      <c r="AU26" s="10">
        <v>1</v>
      </c>
      <c r="AV26" s="10">
        <v>0</v>
      </c>
      <c r="AW26" s="10">
        <v>1</v>
      </c>
      <c r="AX26" s="10">
        <v>1</v>
      </c>
      <c r="AY26" s="10">
        <v>1</v>
      </c>
      <c r="AZ26" s="10">
        <v>2</v>
      </c>
      <c r="BA26" s="29">
        <f t="shared" si="0"/>
        <v>0.5</v>
      </c>
      <c r="BB26" s="29">
        <f t="shared" si="1"/>
        <v>0.53846153846153844</v>
      </c>
      <c r="BC26" s="30" t="str">
        <f>VLOOKUP(BA26,Reference!$B$133:$C$136,2,TRUE)</f>
        <v>Not yet</v>
      </c>
      <c r="BD26" s="30" t="str">
        <f>VLOOKUP(BB26,Reference!$B$138:$C$141,2,TRUE)</f>
        <v>Some understanding</v>
      </c>
      <c r="BE26" s="48" t="str">
        <f t="shared" si="2"/>
        <v>Working towards expected standard</v>
      </c>
    </row>
    <row r="27" spans="2:57" x14ac:dyDescent="0.25">
      <c r="B27" s="27">
        <v>24</v>
      </c>
      <c r="C27" s="28" t="str">
        <f>Setup!B28</f>
        <v>Ted Newton</v>
      </c>
      <c r="D27" s="10">
        <v>1</v>
      </c>
      <c r="E27" s="10">
        <v>2</v>
      </c>
      <c r="F27" s="10">
        <v>2</v>
      </c>
      <c r="G27" s="10">
        <v>1</v>
      </c>
      <c r="H27" s="10">
        <v>1</v>
      </c>
      <c r="I27" s="10">
        <v>1</v>
      </c>
      <c r="J27" s="10">
        <v>1</v>
      </c>
      <c r="K27" s="10">
        <v>2</v>
      </c>
      <c r="L27" s="10">
        <v>1</v>
      </c>
      <c r="M27" s="10">
        <v>1</v>
      </c>
      <c r="N27" s="10">
        <v>2</v>
      </c>
      <c r="O27" s="10">
        <v>1</v>
      </c>
      <c r="P27" s="10">
        <v>2</v>
      </c>
      <c r="Q27" s="10">
        <v>2</v>
      </c>
      <c r="R27" s="10">
        <v>1</v>
      </c>
      <c r="S27" s="10">
        <v>1</v>
      </c>
      <c r="T27" s="10">
        <v>1</v>
      </c>
      <c r="U27" s="10">
        <v>1</v>
      </c>
      <c r="V27" s="10">
        <v>2</v>
      </c>
      <c r="W27" s="10">
        <v>1</v>
      </c>
      <c r="X27" s="10">
        <v>1</v>
      </c>
      <c r="Y27" s="10">
        <v>2</v>
      </c>
      <c r="Z27" s="10">
        <v>1</v>
      </c>
      <c r="AA27" s="10">
        <v>2</v>
      </c>
      <c r="AB27" s="10">
        <v>2</v>
      </c>
      <c r="AC27" s="10">
        <v>1</v>
      </c>
      <c r="AD27" s="10">
        <v>1</v>
      </c>
      <c r="AE27" s="10">
        <v>1</v>
      </c>
      <c r="AF27" s="10">
        <v>1</v>
      </c>
      <c r="AG27" s="10">
        <v>2</v>
      </c>
      <c r="AH27" s="10">
        <v>1</v>
      </c>
      <c r="AI27" s="10">
        <v>1</v>
      </c>
      <c r="AJ27" s="10">
        <v>2</v>
      </c>
      <c r="AK27" s="10">
        <v>1</v>
      </c>
      <c r="AL27" s="10">
        <v>2</v>
      </c>
      <c r="AM27" s="10">
        <v>2</v>
      </c>
      <c r="AN27" s="10">
        <v>1</v>
      </c>
      <c r="AO27" s="10">
        <v>1</v>
      </c>
      <c r="AP27" s="10">
        <v>1</v>
      </c>
      <c r="AQ27" s="10">
        <v>1</v>
      </c>
      <c r="AR27" s="10">
        <v>2</v>
      </c>
      <c r="AS27" s="10">
        <v>1</v>
      </c>
      <c r="AT27" s="10">
        <v>1</v>
      </c>
      <c r="AU27" s="10">
        <v>2</v>
      </c>
      <c r="AV27" s="10">
        <v>1</v>
      </c>
      <c r="AW27" s="10">
        <v>1</v>
      </c>
      <c r="AX27" s="10">
        <v>2</v>
      </c>
      <c r="AY27" s="10">
        <v>1</v>
      </c>
      <c r="AZ27" s="10">
        <v>1</v>
      </c>
      <c r="BA27" s="29">
        <f t="shared" si="0"/>
        <v>0.67346938775510201</v>
      </c>
      <c r="BB27" s="29">
        <f t="shared" si="1"/>
        <v>0.65384615384615385</v>
      </c>
      <c r="BC27" s="30" t="str">
        <f>VLOOKUP(BA27,Reference!$B$133:$C$136,2,TRUE)</f>
        <v>Nearly</v>
      </c>
      <c r="BD27" s="30" t="str">
        <f>VLOOKUP(BB27,Reference!$B$138:$C$141,2,TRUE)</f>
        <v>Sufficient understanding</v>
      </c>
      <c r="BE27" s="48" t="str">
        <f t="shared" si="2"/>
        <v>Expected standard</v>
      </c>
    </row>
    <row r="28" spans="2:57" x14ac:dyDescent="0.25">
      <c r="B28" s="27">
        <v>25</v>
      </c>
      <c r="C28" s="28" t="str">
        <f>Setup!B29</f>
        <v>Ursula Powell</v>
      </c>
      <c r="D28" s="10">
        <v>2</v>
      </c>
      <c r="E28" s="10">
        <v>1</v>
      </c>
      <c r="F28" s="10">
        <v>2</v>
      </c>
      <c r="G28" s="10">
        <v>2</v>
      </c>
      <c r="H28" s="10">
        <v>2</v>
      </c>
      <c r="I28" s="10">
        <v>1</v>
      </c>
      <c r="J28" s="10">
        <v>2</v>
      </c>
      <c r="K28" s="10">
        <v>2</v>
      </c>
      <c r="L28" s="10">
        <v>1</v>
      </c>
      <c r="M28" s="10">
        <v>0</v>
      </c>
      <c r="N28" s="10">
        <v>2</v>
      </c>
      <c r="O28" s="10">
        <v>2</v>
      </c>
      <c r="P28" s="10">
        <v>1</v>
      </c>
      <c r="Q28" s="10">
        <v>2</v>
      </c>
      <c r="R28" s="10">
        <v>2</v>
      </c>
      <c r="S28" s="10">
        <v>2</v>
      </c>
      <c r="T28" s="10">
        <v>1</v>
      </c>
      <c r="U28" s="10">
        <v>2</v>
      </c>
      <c r="V28" s="10">
        <v>2</v>
      </c>
      <c r="W28" s="10">
        <v>1</v>
      </c>
      <c r="X28" s="10">
        <v>0</v>
      </c>
      <c r="Y28" s="10">
        <v>2</v>
      </c>
      <c r="Z28" s="10">
        <v>2</v>
      </c>
      <c r="AA28" s="10">
        <v>1</v>
      </c>
      <c r="AB28" s="10">
        <v>2</v>
      </c>
      <c r="AC28" s="10">
        <v>2</v>
      </c>
      <c r="AD28" s="10">
        <v>2</v>
      </c>
      <c r="AE28" s="10">
        <v>1</v>
      </c>
      <c r="AF28" s="10">
        <v>2</v>
      </c>
      <c r="AG28" s="10">
        <v>2</v>
      </c>
      <c r="AH28" s="10">
        <v>2</v>
      </c>
      <c r="AI28" s="10">
        <v>0</v>
      </c>
      <c r="AJ28" s="10">
        <v>2</v>
      </c>
      <c r="AK28" s="10">
        <v>2</v>
      </c>
      <c r="AL28" s="10">
        <v>2</v>
      </c>
      <c r="AM28" s="10">
        <v>2</v>
      </c>
      <c r="AN28" s="10">
        <v>2</v>
      </c>
      <c r="AO28" s="10">
        <v>2</v>
      </c>
      <c r="AP28" s="10">
        <v>2</v>
      </c>
      <c r="AQ28" s="10">
        <v>2</v>
      </c>
      <c r="AR28" s="10">
        <v>2</v>
      </c>
      <c r="AS28" s="10">
        <v>2</v>
      </c>
      <c r="AT28" s="10">
        <v>0</v>
      </c>
      <c r="AU28" s="10">
        <v>2</v>
      </c>
      <c r="AV28" s="10">
        <v>2</v>
      </c>
      <c r="AW28" s="10">
        <v>0</v>
      </c>
      <c r="AX28" s="10">
        <v>2</v>
      </c>
      <c r="AY28" s="10">
        <v>2</v>
      </c>
      <c r="AZ28" s="10">
        <v>1</v>
      </c>
      <c r="BA28" s="29">
        <f t="shared" si="0"/>
        <v>0.80612244897959184</v>
      </c>
      <c r="BB28" s="29">
        <f t="shared" si="1"/>
        <v>0.76923076923076927</v>
      </c>
      <c r="BC28" s="30" t="str">
        <f>VLOOKUP(BA28,Reference!$B$133:$C$136,2,TRUE)</f>
        <v>Yes</v>
      </c>
      <c r="BD28" s="30" t="str">
        <f>VLOOKUP(BB28,Reference!$B$138:$C$141,2,TRUE)</f>
        <v>Sufficient understanding</v>
      </c>
      <c r="BE28" s="48" t="str">
        <f t="shared" si="2"/>
        <v>Expected standard</v>
      </c>
    </row>
    <row r="29" spans="2:57" x14ac:dyDescent="0.25">
      <c r="B29" s="27">
        <v>26</v>
      </c>
      <c r="C29" s="28" t="str">
        <f>Setup!B30</f>
        <v>Vanessa Quentin</v>
      </c>
      <c r="D29" s="10">
        <v>1</v>
      </c>
      <c r="E29" s="10">
        <v>2</v>
      </c>
      <c r="F29" s="10">
        <v>1</v>
      </c>
      <c r="G29" s="10">
        <v>0</v>
      </c>
      <c r="H29" s="10">
        <v>1</v>
      </c>
      <c r="I29" s="10">
        <v>2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0">
        <v>2</v>
      </c>
      <c r="Q29" s="10">
        <v>1</v>
      </c>
      <c r="R29" s="10">
        <v>0</v>
      </c>
      <c r="S29" s="10">
        <v>1</v>
      </c>
      <c r="T29" s="10">
        <v>2</v>
      </c>
      <c r="U29" s="10">
        <v>1</v>
      </c>
      <c r="V29" s="10">
        <v>1</v>
      </c>
      <c r="W29" s="10">
        <v>1</v>
      </c>
      <c r="X29" s="10">
        <v>1</v>
      </c>
      <c r="Y29" s="10">
        <v>1</v>
      </c>
      <c r="Z29" s="10">
        <v>1</v>
      </c>
      <c r="AA29" s="10">
        <v>2</v>
      </c>
      <c r="AB29" s="10">
        <v>1</v>
      </c>
      <c r="AC29" s="10">
        <v>0</v>
      </c>
      <c r="AD29" s="10">
        <v>1</v>
      </c>
      <c r="AE29" s="10">
        <v>2</v>
      </c>
      <c r="AF29" s="10">
        <v>1</v>
      </c>
      <c r="AG29" s="10">
        <v>1</v>
      </c>
      <c r="AH29" s="10">
        <v>1</v>
      </c>
      <c r="AI29" s="10">
        <v>1</v>
      </c>
      <c r="AJ29" s="10">
        <v>1</v>
      </c>
      <c r="AK29" s="10">
        <v>1</v>
      </c>
      <c r="AL29" s="10">
        <v>2</v>
      </c>
      <c r="AM29" s="10">
        <v>1</v>
      </c>
      <c r="AN29" s="10">
        <v>0</v>
      </c>
      <c r="AO29" s="10">
        <v>1</v>
      </c>
      <c r="AP29" s="10">
        <v>2</v>
      </c>
      <c r="AQ29" s="10">
        <v>1</v>
      </c>
      <c r="AR29" s="10">
        <v>1</v>
      </c>
      <c r="AS29" s="10">
        <v>1</v>
      </c>
      <c r="AT29" s="10">
        <v>1</v>
      </c>
      <c r="AU29" s="10">
        <v>1</v>
      </c>
      <c r="AV29" s="10">
        <v>1</v>
      </c>
      <c r="AW29" s="10">
        <v>1</v>
      </c>
      <c r="AX29" s="10">
        <v>1</v>
      </c>
      <c r="AY29" s="10">
        <v>2</v>
      </c>
      <c r="AZ29" s="10">
        <v>1</v>
      </c>
      <c r="BA29" s="29">
        <f t="shared" si="0"/>
        <v>0.55102040816326525</v>
      </c>
      <c r="BB29" s="29">
        <f t="shared" si="1"/>
        <v>0.46153846153846156</v>
      </c>
      <c r="BC29" s="30" t="str">
        <f>VLOOKUP(BA29,Reference!$B$133:$C$136,2,TRUE)</f>
        <v>Not yet</v>
      </c>
      <c r="BD29" s="30" t="str">
        <f>VLOOKUP(BB29,Reference!$B$138:$C$141,2,TRUE)</f>
        <v>Some understanding</v>
      </c>
      <c r="BE29" s="48" t="str">
        <f t="shared" si="2"/>
        <v>Working towards expected standard</v>
      </c>
    </row>
    <row r="30" spans="2:57" x14ac:dyDescent="0.25">
      <c r="B30" s="27">
        <v>27</v>
      </c>
      <c r="C30" s="28" t="str">
        <f>Setup!B31</f>
        <v>Wally Robson</v>
      </c>
      <c r="D30" s="10">
        <v>2</v>
      </c>
      <c r="E30" s="10">
        <v>1</v>
      </c>
      <c r="F30" s="10">
        <v>2</v>
      </c>
      <c r="G30" s="10">
        <v>2</v>
      </c>
      <c r="H30" s="10">
        <v>1</v>
      </c>
      <c r="I30" s="10">
        <v>1</v>
      </c>
      <c r="J30" s="10">
        <v>1</v>
      </c>
      <c r="K30" s="10">
        <v>1</v>
      </c>
      <c r="L30" s="10">
        <v>2</v>
      </c>
      <c r="M30" s="10">
        <v>1</v>
      </c>
      <c r="N30" s="10">
        <v>0</v>
      </c>
      <c r="O30" s="10">
        <v>2</v>
      </c>
      <c r="P30" s="10">
        <v>1</v>
      </c>
      <c r="Q30" s="10">
        <v>2</v>
      </c>
      <c r="R30" s="10">
        <v>2</v>
      </c>
      <c r="S30" s="10">
        <v>1</v>
      </c>
      <c r="T30" s="10">
        <v>1</v>
      </c>
      <c r="U30" s="10">
        <v>1</v>
      </c>
      <c r="V30" s="10">
        <v>1</v>
      </c>
      <c r="W30" s="10">
        <v>2</v>
      </c>
      <c r="X30" s="10">
        <v>1</v>
      </c>
      <c r="Y30" s="10">
        <v>1</v>
      </c>
      <c r="Z30" s="10">
        <v>2</v>
      </c>
      <c r="AA30" s="10">
        <v>1</v>
      </c>
      <c r="AB30" s="10">
        <v>2</v>
      </c>
      <c r="AC30" s="10">
        <v>2</v>
      </c>
      <c r="AD30" s="10">
        <v>1</v>
      </c>
      <c r="AE30" s="10">
        <v>1</v>
      </c>
      <c r="AF30" s="10">
        <v>1</v>
      </c>
      <c r="AG30" s="10">
        <v>1</v>
      </c>
      <c r="AH30" s="10">
        <v>2</v>
      </c>
      <c r="AI30" s="10">
        <v>1</v>
      </c>
      <c r="AJ30" s="10">
        <v>1</v>
      </c>
      <c r="AK30" s="10">
        <v>2</v>
      </c>
      <c r="AL30" s="10">
        <v>1</v>
      </c>
      <c r="AM30" s="10">
        <v>2</v>
      </c>
      <c r="AN30" s="10">
        <v>2</v>
      </c>
      <c r="AO30" s="10">
        <v>1</v>
      </c>
      <c r="AP30" s="10">
        <v>1</v>
      </c>
      <c r="AQ30" s="10">
        <v>1</v>
      </c>
      <c r="AR30" s="10">
        <v>1</v>
      </c>
      <c r="AS30" s="10">
        <v>2</v>
      </c>
      <c r="AT30" s="10">
        <v>1</v>
      </c>
      <c r="AU30" s="10">
        <v>1</v>
      </c>
      <c r="AV30" s="10">
        <v>2</v>
      </c>
      <c r="AW30" s="10">
        <v>1</v>
      </c>
      <c r="AX30" s="10">
        <v>1</v>
      </c>
      <c r="AY30" s="10">
        <v>0</v>
      </c>
      <c r="AZ30" s="10">
        <v>1</v>
      </c>
      <c r="BA30" s="29">
        <f t="shared" si="0"/>
        <v>0.65306122448979587</v>
      </c>
      <c r="BB30" s="29">
        <f t="shared" si="1"/>
        <v>0.65384615384615385</v>
      </c>
      <c r="BC30" s="30" t="str">
        <f>VLOOKUP(BA30,Reference!$B$133:$C$136,2,TRUE)</f>
        <v>Nearly</v>
      </c>
      <c r="BD30" s="30" t="str">
        <f>VLOOKUP(BB30,Reference!$B$138:$C$141,2,TRUE)</f>
        <v>Sufficient understanding</v>
      </c>
      <c r="BE30" s="48" t="str">
        <f t="shared" si="2"/>
        <v>Expected standard</v>
      </c>
    </row>
    <row r="31" spans="2:57" x14ac:dyDescent="0.25">
      <c r="B31" s="27">
        <v>28</v>
      </c>
      <c r="C31" s="28" t="str">
        <f>Setup!B32</f>
        <v>Xavier Smith</v>
      </c>
      <c r="D31" s="10">
        <v>1</v>
      </c>
      <c r="E31" s="10">
        <v>0</v>
      </c>
      <c r="F31" s="10">
        <v>1</v>
      </c>
      <c r="G31" s="10">
        <v>2</v>
      </c>
      <c r="H31" s="10">
        <v>2</v>
      </c>
      <c r="I31" s="10">
        <v>1</v>
      </c>
      <c r="J31" s="10">
        <v>1</v>
      </c>
      <c r="K31" s="10">
        <v>2</v>
      </c>
      <c r="L31" s="10">
        <v>1</v>
      </c>
      <c r="M31" s="10">
        <v>2</v>
      </c>
      <c r="N31" s="10">
        <v>0</v>
      </c>
      <c r="O31" s="10">
        <v>1</v>
      </c>
      <c r="P31" s="10">
        <v>0</v>
      </c>
      <c r="Q31" s="10">
        <v>1</v>
      </c>
      <c r="R31" s="10">
        <v>2</v>
      </c>
      <c r="S31" s="10">
        <v>2</v>
      </c>
      <c r="T31" s="10">
        <v>1</v>
      </c>
      <c r="U31" s="10">
        <v>1</v>
      </c>
      <c r="V31" s="10">
        <v>2</v>
      </c>
      <c r="W31" s="10">
        <v>1</v>
      </c>
      <c r="X31" s="10">
        <v>2</v>
      </c>
      <c r="Y31" s="10">
        <v>2</v>
      </c>
      <c r="Z31" s="10">
        <v>1</v>
      </c>
      <c r="AA31" s="10">
        <v>0</v>
      </c>
      <c r="AB31" s="10">
        <v>1</v>
      </c>
      <c r="AC31" s="10">
        <v>2</v>
      </c>
      <c r="AD31" s="10">
        <v>2</v>
      </c>
      <c r="AE31" s="10">
        <v>1</v>
      </c>
      <c r="AF31" s="10">
        <v>1</v>
      </c>
      <c r="AG31" s="10">
        <v>2</v>
      </c>
      <c r="AH31" s="10">
        <v>1</v>
      </c>
      <c r="AI31" s="10">
        <v>2</v>
      </c>
      <c r="AJ31" s="10">
        <v>2</v>
      </c>
      <c r="AK31" s="10">
        <v>1</v>
      </c>
      <c r="AL31" s="10">
        <v>0</v>
      </c>
      <c r="AM31" s="10">
        <v>1</v>
      </c>
      <c r="AN31" s="10">
        <v>2</v>
      </c>
      <c r="AO31" s="10">
        <v>2</v>
      </c>
      <c r="AP31" s="10">
        <v>1</v>
      </c>
      <c r="AQ31" s="10">
        <v>1</v>
      </c>
      <c r="AR31" s="10">
        <v>2</v>
      </c>
      <c r="AS31" s="10">
        <v>1</v>
      </c>
      <c r="AT31" s="10">
        <v>2</v>
      </c>
      <c r="AU31" s="10">
        <v>2</v>
      </c>
      <c r="AV31" s="10">
        <v>1</v>
      </c>
      <c r="AW31" s="10">
        <v>2</v>
      </c>
      <c r="AX31" s="10">
        <v>2</v>
      </c>
      <c r="AY31" s="10">
        <v>1</v>
      </c>
      <c r="AZ31" s="10">
        <v>1</v>
      </c>
      <c r="BA31" s="29">
        <f t="shared" si="0"/>
        <v>0.66326530612244894</v>
      </c>
      <c r="BB31" s="29">
        <f t="shared" si="1"/>
        <v>0.69230769230769229</v>
      </c>
      <c r="BC31" s="30" t="str">
        <f>VLOOKUP(BA31,Reference!$B$133:$C$136,2,TRUE)</f>
        <v>Nearly</v>
      </c>
      <c r="BD31" s="30" t="str">
        <f>VLOOKUP(BB31,Reference!$B$138:$C$141,2,TRUE)</f>
        <v>Sufficient understanding</v>
      </c>
      <c r="BE31" s="48" t="str">
        <f t="shared" si="2"/>
        <v>Expected standard</v>
      </c>
    </row>
    <row r="32" spans="2:57" x14ac:dyDescent="0.25">
      <c r="B32" s="27">
        <v>29</v>
      </c>
      <c r="C32" s="28" t="str">
        <f>Setup!B33</f>
        <v>Yvette Thomas</v>
      </c>
      <c r="D32" s="10">
        <v>1</v>
      </c>
      <c r="E32" s="10">
        <v>1</v>
      </c>
      <c r="F32" s="10">
        <v>1</v>
      </c>
      <c r="G32" s="10">
        <v>2</v>
      </c>
      <c r="H32" s="10">
        <v>1</v>
      </c>
      <c r="I32" s="10">
        <v>1</v>
      </c>
      <c r="J32" s="10">
        <v>1</v>
      </c>
      <c r="K32" s="10">
        <v>1</v>
      </c>
      <c r="L32" s="10">
        <v>1</v>
      </c>
      <c r="M32" s="10">
        <v>2</v>
      </c>
      <c r="N32" s="10">
        <v>1</v>
      </c>
      <c r="O32" s="10">
        <v>1</v>
      </c>
      <c r="P32" s="10">
        <v>1</v>
      </c>
      <c r="Q32" s="10">
        <v>1</v>
      </c>
      <c r="R32" s="10">
        <v>2</v>
      </c>
      <c r="S32" s="10">
        <v>1</v>
      </c>
      <c r="T32" s="10">
        <v>1</v>
      </c>
      <c r="U32" s="10">
        <v>1</v>
      </c>
      <c r="V32" s="10">
        <v>1</v>
      </c>
      <c r="W32" s="10">
        <v>1</v>
      </c>
      <c r="X32" s="10">
        <v>2</v>
      </c>
      <c r="Y32" s="10">
        <v>1</v>
      </c>
      <c r="Z32" s="10">
        <v>1</v>
      </c>
      <c r="AA32" s="10">
        <v>1</v>
      </c>
      <c r="AB32" s="10">
        <v>1</v>
      </c>
      <c r="AC32" s="10">
        <v>2</v>
      </c>
      <c r="AD32" s="10">
        <v>1</v>
      </c>
      <c r="AE32" s="10">
        <v>1</v>
      </c>
      <c r="AF32" s="10">
        <v>1</v>
      </c>
      <c r="AG32" s="10">
        <v>1</v>
      </c>
      <c r="AH32" s="10">
        <v>1</v>
      </c>
      <c r="AI32" s="10">
        <v>2</v>
      </c>
      <c r="AJ32" s="10">
        <v>1</v>
      </c>
      <c r="AK32" s="10">
        <v>1</v>
      </c>
      <c r="AL32" s="10">
        <v>1</v>
      </c>
      <c r="AM32" s="10">
        <v>1</v>
      </c>
      <c r="AN32" s="10">
        <v>2</v>
      </c>
      <c r="AO32" s="10">
        <v>1</v>
      </c>
      <c r="AP32" s="10">
        <v>1</v>
      </c>
      <c r="AQ32" s="10">
        <v>1</v>
      </c>
      <c r="AR32" s="10">
        <v>1</v>
      </c>
      <c r="AS32" s="10">
        <v>1</v>
      </c>
      <c r="AT32" s="10">
        <v>2</v>
      </c>
      <c r="AU32" s="10">
        <v>1</v>
      </c>
      <c r="AV32" s="10">
        <v>1</v>
      </c>
      <c r="AW32" s="10">
        <v>2</v>
      </c>
      <c r="AX32" s="10">
        <v>1</v>
      </c>
      <c r="AY32" s="10">
        <v>0</v>
      </c>
      <c r="AZ32" s="10">
        <v>1</v>
      </c>
      <c r="BA32" s="29">
        <f t="shared" si="0"/>
        <v>0.58163265306122447</v>
      </c>
      <c r="BB32" s="29">
        <f t="shared" si="1"/>
        <v>0.65384615384615385</v>
      </c>
      <c r="BC32" s="30" t="str">
        <f>VLOOKUP(BA32,Reference!$B$133:$C$136,2,TRUE)</f>
        <v>Not yet</v>
      </c>
      <c r="BD32" s="30" t="str">
        <f>VLOOKUP(BB32,Reference!$B$138:$C$141,2,TRUE)</f>
        <v>Sufficient understanding</v>
      </c>
      <c r="BE32" s="48" t="str">
        <f t="shared" si="2"/>
        <v>Working towards expected standard</v>
      </c>
    </row>
    <row r="33" spans="2:57" x14ac:dyDescent="0.25">
      <c r="B33" s="27">
        <v>30</v>
      </c>
      <c r="C33" s="28" t="str">
        <f>Setup!B34</f>
        <v>Zoe Vaughan</v>
      </c>
      <c r="D33" s="10">
        <v>2</v>
      </c>
      <c r="E33" s="10">
        <v>2</v>
      </c>
      <c r="F33" s="10">
        <v>2</v>
      </c>
      <c r="G33" s="10">
        <v>1</v>
      </c>
      <c r="H33" s="10">
        <v>1</v>
      </c>
      <c r="I33" s="10">
        <v>2</v>
      </c>
      <c r="J33" s="10">
        <v>2</v>
      </c>
      <c r="K33" s="10">
        <v>2</v>
      </c>
      <c r="L33" s="10">
        <v>2</v>
      </c>
      <c r="M33" s="10">
        <v>2</v>
      </c>
      <c r="N33" s="10">
        <v>1</v>
      </c>
      <c r="O33" s="10">
        <v>2</v>
      </c>
      <c r="P33" s="10">
        <v>2</v>
      </c>
      <c r="Q33" s="10">
        <v>2</v>
      </c>
      <c r="R33" s="10">
        <v>1</v>
      </c>
      <c r="S33" s="10">
        <v>1</v>
      </c>
      <c r="T33" s="10">
        <v>2</v>
      </c>
      <c r="U33" s="10">
        <v>2</v>
      </c>
      <c r="V33" s="10">
        <v>2</v>
      </c>
      <c r="W33" s="10">
        <v>2</v>
      </c>
      <c r="X33" s="10">
        <v>2</v>
      </c>
      <c r="Y33" s="10">
        <v>1</v>
      </c>
      <c r="Z33" s="10">
        <v>2</v>
      </c>
      <c r="AA33" s="10">
        <v>2</v>
      </c>
      <c r="AB33" s="10">
        <v>2</v>
      </c>
      <c r="AC33" s="10">
        <v>1</v>
      </c>
      <c r="AD33" s="10">
        <v>1</v>
      </c>
      <c r="AE33" s="10">
        <v>2</v>
      </c>
      <c r="AF33" s="10">
        <v>2</v>
      </c>
      <c r="AG33" s="10">
        <v>2</v>
      </c>
      <c r="AH33" s="10">
        <v>2</v>
      </c>
      <c r="AI33" s="10">
        <v>2</v>
      </c>
      <c r="AJ33" s="10">
        <v>1</v>
      </c>
      <c r="AK33" s="10">
        <v>2</v>
      </c>
      <c r="AL33" s="10">
        <v>2</v>
      </c>
      <c r="AM33" s="10">
        <v>2</v>
      </c>
      <c r="AN33" s="10">
        <v>1</v>
      </c>
      <c r="AO33" s="10">
        <v>1</v>
      </c>
      <c r="AP33" s="10">
        <v>2</v>
      </c>
      <c r="AQ33" s="10">
        <v>2</v>
      </c>
      <c r="AR33" s="10">
        <v>2</v>
      </c>
      <c r="AS33" s="10">
        <v>2</v>
      </c>
      <c r="AT33" s="10">
        <v>2</v>
      </c>
      <c r="AU33" s="10">
        <v>1</v>
      </c>
      <c r="AV33" s="10">
        <v>2</v>
      </c>
      <c r="AW33" s="10">
        <v>2</v>
      </c>
      <c r="AX33" s="10">
        <v>1</v>
      </c>
      <c r="AY33" s="10">
        <v>2</v>
      </c>
      <c r="AZ33" s="10">
        <v>1</v>
      </c>
      <c r="BA33" s="29">
        <f t="shared" si="0"/>
        <v>0.8571428571428571</v>
      </c>
      <c r="BB33" s="29">
        <f t="shared" si="1"/>
        <v>0.84615384615384615</v>
      </c>
      <c r="BC33" s="30" t="str">
        <f>VLOOKUP(BA33,Reference!$B$133:$C$136,2,TRUE)</f>
        <v>Yes</v>
      </c>
      <c r="BD33" s="30" t="str">
        <f>VLOOKUP(BB33,Reference!$B$138:$C$141,2,TRUE)</f>
        <v>Deep understanding</v>
      </c>
      <c r="BE33" s="48" t="str">
        <f t="shared" si="2"/>
        <v>Expected standard with greater depth</v>
      </c>
    </row>
    <row r="34" spans="2:57" x14ac:dyDescent="0.25">
      <c r="B34" s="27">
        <v>31</v>
      </c>
      <c r="C34" s="28" t="str">
        <f>Setup!B35</f>
        <v>Arnold Wallace</v>
      </c>
      <c r="D34" s="10">
        <v>2</v>
      </c>
      <c r="E34" s="10">
        <v>2</v>
      </c>
      <c r="F34" s="10">
        <v>1</v>
      </c>
      <c r="G34" s="10">
        <v>0</v>
      </c>
      <c r="H34" s="10">
        <v>0</v>
      </c>
      <c r="I34" s="10">
        <v>2</v>
      </c>
      <c r="J34" s="10">
        <v>1</v>
      </c>
      <c r="K34" s="10">
        <v>2</v>
      </c>
      <c r="L34" s="10">
        <v>2</v>
      </c>
      <c r="M34" s="10">
        <v>1</v>
      </c>
      <c r="N34" s="10">
        <v>0</v>
      </c>
      <c r="O34" s="10">
        <v>2</v>
      </c>
      <c r="P34" s="10">
        <v>2</v>
      </c>
      <c r="Q34" s="10">
        <v>1</v>
      </c>
      <c r="R34" s="10">
        <v>0</v>
      </c>
      <c r="S34" s="10">
        <v>0</v>
      </c>
      <c r="T34" s="10">
        <v>2</v>
      </c>
      <c r="U34" s="10">
        <v>1</v>
      </c>
      <c r="V34" s="10">
        <v>2</v>
      </c>
      <c r="W34" s="10">
        <v>2</v>
      </c>
      <c r="X34" s="10">
        <v>1</v>
      </c>
      <c r="Y34" s="10">
        <v>2</v>
      </c>
      <c r="Z34" s="10">
        <v>2</v>
      </c>
      <c r="AA34" s="10">
        <v>2</v>
      </c>
      <c r="AB34" s="10">
        <v>1</v>
      </c>
      <c r="AC34" s="10">
        <v>0</v>
      </c>
      <c r="AD34" s="10">
        <v>0</v>
      </c>
      <c r="AE34" s="10">
        <v>2</v>
      </c>
      <c r="AF34" s="10">
        <v>1</v>
      </c>
      <c r="AG34" s="10">
        <v>2</v>
      </c>
      <c r="AH34" s="10">
        <v>2</v>
      </c>
      <c r="AI34" s="10">
        <v>1</v>
      </c>
      <c r="AJ34" s="10">
        <v>2</v>
      </c>
      <c r="AK34" s="10">
        <v>2</v>
      </c>
      <c r="AL34" s="10">
        <v>2</v>
      </c>
      <c r="AM34" s="10">
        <v>1</v>
      </c>
      <c r="AN34" s="10">
        <v>0</v>
      </c>
      <c r="AO34" s="10">
        <v>0</v>
      </c>
      <c r="AP34" s="10">
        <v>2</v>
      </c>
      <c r="AQ34" s="10">
        <v>1</v>
      </c>
      <c r="AR34" s="10">
        <v>2</v>
      </c>
      <c r="AS34" s="10">
        <v>2</v>
      </c>
      <c r="AT34" s="10">
        <v>1</v>
      </c>
      <c r="AU34" s="10">
        <v>2</v>
      </c>
      <c r="AV34" s="10">
        <v>2</v>
      </c>
      <c r="AW34" s="10">
        <v>1</v>
      </c>
      <c r="AX34" s="10">
        <v>2</v>
      </c>
      <c r="AY34" s="10">
        <v>0</v>
      </c>
      <c r="AZ34" s="10">
        <v>0</v>
      </c>
      <c r="BA34" s="29">
        <f t="shared" si="0"/>
        <v>0.6428571428571429</v>
      </c>
      <c r="BB34" s="29">
        <f t="shared" si="1"/>
        <v>0.38461538461538464</v>
      </c>
      <c r="BC34" s="30" t="str">
        <f>VLOOKUP(BA34,Reference!$B$133:$C$136,2,TRUE)</f>
        <v>Nearly</v>
      </c>
      <c r="BD34" s="30" t="str">
        <f>VLOOKUP(BB34,Reference!$B$138:$C$141,2,TRUE)</f>
        <v>Little understanding</v>
      </c>
      <c r="BE34" s="48" t="str">
        <f t="shared" si="2"/>
        <v>Working towards expected standard</v>
      </c>
    </row>
    <row r="35" spans="2:57" x14ac:dyDescent="0.25">
      <c r="B35" s="27">
        <v>32</v>
      </c>
      <c r="C35" s="28" t="str">
        <f>Setup!B36</f>
        <v>Bob Williams</v>
      </c>
      <c r="D35" s="10">
        <v>1</v>
      </c>
      <c r="E35" s="10">
        <v>1</v>
      </c>
      <c r="F35" s="10">
        <v>1</v>
      </c>
      <c r="G35" s="10">
        <v>2</v>
      </c>
      <c r="H35" s="10">
        <v>1</v>
      </c>
      <c r="I35" s="10">
        <v>2</v>
      </c>
      <c r="J35" s="10">
        <v>1</v>
      </c>
      <c r="K35" s="10">
        <v>1</v>
      </c>
      <c r="L35" s="10">
        <v>1</v>
      </c>
      <c r="M35" s="10">
        <v>1</v>
      </c>
      <c r="N35" s="10">
        <v>0</v>
      </c>
      <c r="O35" s="10">
        <v>1</v>
      </c>
      <c r="P35" s="10">
        <v>1</v>
      </c>
      <c r="Q35" s="10">
        <v>1</v>
      </c>
      <c r="R35" s="10">
        <v>2</v>
      </c>
      <c r="S35" s="10">
        <v>1</v>
      </c>
      <c r="T35" s="10">
        <v>2</v>
      </c>
      <c r="U35" s="10">
        <v>1</v>
      </c>
      <c r="V35" s="10">
        <v>1</v>
      </c>
      <c r="W35" s="10">
        <v>1</v>
      </c>
      <c r="X35" s="10">
        <v>1</v>
      </c>
      <c r="Y35" s="10">
        <v>1</v>
      </c>
      <c r="Z35" s="10">
        <v>1</v>
      </c>
      <c r="AA35" s="10">
        <v>1</v>
      </c>
      <c r="AB35" s="10">
        <v>1</v>
      </c>
      <c r="AC35" s="10">
        <v>2</v>
      </c>
      <c r="AD35" s="10">
        <v>1</v>
      </c>
      <c r="AE35" s="10">
        <v>2</v>
      </c>
      <c r="AF35" s="10">
        <v>1</v>
      </c>
      <c r="AG35" s="10">
        <v>1</v>
      </c>
      <c r="AH35" s="10">
        <v>1</v>
      </c>
      <c r="AI35" s="10">
        <v>1</v>
      </c>
      <c r="AJ35" s="10">
        <v>1</v>
      </c>
      <c r="AK35" s="10">
        <v>1</v>
      </c>
      <c r="AL35" s="10">
        <v>1</v>
      </c>
      <c r="AM35" s="10">
        <v>1</v>
      </c>
      <c r="AN35" s="10">
        <v>2</v>
      </c>
      <c r="AO35" s="10">
        <v>1</v>
      </c>
      <c r="AP35" s="10">
        <v>2</v>
      </c>
      <c r="AQ35" s="10">
        <v>1</v>
      </c>
      <c r="AR35" s="10">
        <v>1</v>
      </c>
      <c r="AS35" s="10">
        <v>1</v>
      </c>
      <c r="AT35" s="10">
        <v>1</v>
      </c>
      <c r="AU35" s="10">
        <v>1</v>
      </c>
      <c r="AV35" s="10">
        <v>1</v>
      </c>
      <c r="AW35" s="10">
        <v>1</v>
      </c>
      <c r="AX35" s="10">
        <v>1</v>
      </c>
      <c r="AY35" s="10">
        <v>1</v>
      </c>
      <c r="AZ35" s="10">
        <v>1</v>
      </c>
      <c r="BA35" s="29">
        <f t="shared" si="0"/>
        <v>0.5714285714285714</v>
      </c>
      <c r="BB35" s="29">
        <f t="shared" si="1"/>
        <v>0.5</v>
      </c>
      <c r="BC35" s="30" t="str">
        <f>VLOOKUP(BA35,Reference!$B$133:$C$136,2,TRUE)</f>
        <v>Not yet</v>
      </c>
      <c r="BD35" s="30" t="str">
        <f>VLOOKUP(BB35,Reference!$B$138:$C$141,2,TRUE)</f>
        <v>Some understanding</v>
      </c>
      <c r="BE35" s="48" t="str">
        <f t="shared" si="2"/>
        <v>Working towards expected standard</v>
      </c>
    </row>
    <row r="36" spans="2:57" x14ac:dyDescent="0.25">
      <c r="B36" s="27">
        <v>33</v>
      </c>
      <c r="C36" s="28" t="str">
        <f>Setup!B37</f>
        <v>Cerys Xia</v>
      </c>
      <c r="D36" s="10">
        <v>1</v>
      </c>
      <c r="E36" s="10">
        <v>2</v>
      </c>
      <c r="F36" s="10">
        <v>2</v>
      </c>
      <c r="G36" s="10">
        <v>2</v>
      </c>
      <c r="H36" s="10">
        <v>1</v>
      </c>
      <c r="I36" s="10">
        <v>1</v>
      </c>
      <c r="J36" s="10">
        <v>1</v>
      </c>
      <c r="K36" s="10">
        <v>2</v>
      </c>
      <c r="L36" s="10">
        <v>1</v>
      </c>
      <c r="M36" s="10">
        <v>1</v>
      </c>
      <c r="N36" s="10">
        <v>0</v>
      </c>
      <c r="O36" s="10">
        <v>1</v>
      </c>
      <c r="P36" s="10">
        <v>2</v>
      </c>
      <c r="Q36" s="10">
        <v>2</v>
      </c>
      <c r="R36" s="10">
        <v>2</v>
      </c>
      <c r="S36" s="10">
        <v>1</v>
      </c>
      <c r="T36" s="10">
        <v>1</v>
      </c>
      <c r="U36" s="10">
        <v>1</v>
      </c>
      <c r="V36" s="10">
        <v>2</v>
      </c>
      <c r="W36" s="10">
        <v>1</v>
      </c>
      <c r="X36" s="10">
        <v>1</v>
      </c>
      <c r="Y36" s="10">
        <v>1</v>
      </c>
      <c r="Z36" s="10">
        <v>1</v>
      </c>
      <c r="AA36" s="10">
        <v>2</v>
      </c>
      <c r="AB36" s="10">
        <v>2</v>
      </c>
      <c r="AC36" s="10">
        <v>2</v>
      </c>
      <c r="AD36" s="10">
        <v>1</v>
      </c>
      <c r="AE36" s="10">
        <v>1</v>
      </c>
      <c r="AF36" s="10">
        <v>1</v>
      </c>
      <c r="AG36" s="10">
        <v>2</v>
      </c>
      <c r="AH36" s="10">
        <v>1</v>
      </c>
      <c r="AI36" s="10">
        <v>1</v>
      </c>
      <c r="AJ36" s="10">
        <v>1</v>
      </c>
      <c r="AK36" s="10">
        <v>1</v>
      </c>
      <c r="AL36" s="10">
        <v>2</v>
      </c>
      <c r="AM36" s="10">
        <v>2</v>
      </c>
      <c r="AN36" s="10">
        <v>2</v>
      </c>
      <c r="AO36" s="10">
        <v>1</v>
      </c>
      <c r="AP36" s="10">
        <v>1</v>
      </c>
      <c r="AQ36" s="10">
        <v>1</v>
      </c>
      <c r="AR36" s="10">
        <v>2</v>
      </c>
      <c r="AS36" s="10">
        <v>1</v>
      </c>
      <c r="AT36" s="10">
        <v>1</v>
      </c>
      <c r="AU36" s="10">
        <v>1</v>
      </c>
      <c r="AV36" s="10">
        <v>1</v>
      </c>
      <c r="AW36" s="10">
        <v>0</v>
      </c>
      <c r="AX36" s="10">
        <v>1</v>
      </c>
      <c r="AY36" s="10">
        <v>0</v>
      </c>
      <c r="AZ36" s="10">
        <v>1</v>
      </c>
      <c r="BA36" s="29">
        <f t="shared" si="0"/>
        <v>0.63265306122448983</v>
      </c>
      <c r="BB36" s="29">
        <f t="shared" si="1"/>
        <v>0.57692307692307687</v>
      </c>
      <c r="BC36" s="30" t="str">
        <f>VLOOKUP(BA36,Reference!$B$133:$C$136,2,TRUE)</f>
        <v>Nearly</v>
      </c>
      <c r="BD36" s="30" t="str">
        <f>VLOOKUP(BB36,Reference!$B$138:$C$141,2,TRUE)</f>
        <v>Some understanding</v>
      </c>
      <c r="BE36" s="48" t="str">
        <f t="shared" si="2"/>
        <v>Working towards expected standard</v>
      </c>
    </row>
    <row r="37" spans="2:57" x14ac:dyDescent="0.25">
      <c r="B37" s="27">
        <v>34</v>
      </c>
      <c r="C37" s="28" t="str">
        <f>Setup!B38</f>
        <v>Donald Yardley</v>
      </c>
      <c r="D37" s="10">
        <v>1</v>
      </c>
      <c r="E37" s="10">
        <v>1</v>
      </c>
      <c r="F37" s="10">
        <v>1</v>
      </c>
      <c r="G37" s="10">
        <v>2</v>
      </c>
      <c r="H37" s="10">
        <v>2</v>
      </c>
      <c r="I37" s="10">
        <v>1</v>
      </c>
      <c r="J37" s="10">
        <v>2</v>
      </c>
      <c r="K37" s="10">
        <v>2</v>
      </c>
      <c r="L37" s="10">
        <v>1</v>
      </c>
      <c r="M37" s="10">
        <v>1</v>
      </c>
      <c r="N37" s="10">
        <v>2</v>
      </c>
      <c r="O37" s="10">
        <v>1</v>
      </c>
      <c r="P37" s="10">
        <v>1</v>
      </c>
      <c r="Q37" s="10">
        <v>1</v>
      </c>
      <c r="R37" s="10">
        <v>2</v>
      </c>
      <c r="S37" s="10">
        <v>2</v>
      </c>
      <c r="T37" s="10">
        <v>1</v>
      </c>
      <c r="U37" s="10">
        <v>2</v>
      </c>
      <c r="V37" s="10">
        <v>2</v>
      </c>
      <c r="W37" s="10">
        <v>1</v>
      </c>
      <c r="X37" s="10">
        <v>1</v>
      </c>
      <c r="Y37" s="10">
        <v>2</v>
      </c>
      <c r="Z37" s="10">
        <v>1</v>
      </c>
      <c r="AA37" s="10">
        <v>1</v>
      </c>
      <c r="AB37" s="10">
        <v>1</v>
      </c>
      <c r="AC37" s="10">
        <v>2</v>
      </c>
      <c r="AD37" s="10">
        <v>2</v>
      </c>
      <c r="AE37" s="10">
        <v>1</v>
      </c>
      <c r="AF37" s="10">
        <v>2</v>
      </c>
      <c r="AG37" s="10">
        <v>2</v>
      </c>
      <c r="AH37" s="10">
        <v>1</v>
      </c>
      <c r="AI37" s="10">
        <v>1</v>
      </c>
      <c r="AJ37" s="10">
        <v>2</v>
      </c>
      <c r="AK37" s="10">
        <v>1</v>
      </c>
      <c r="AL37" s="10">
        <v>1</v>
      </c>
      <c r="AM37" s="10">
        <v>1</v>
      </c>
      <c r="AN37" s="10">
        <v>2</v>
      </c>
      <c r="AO37" s="10">
        <v>2</v>
      </c>
      <c r="AP37" s="10">
        <v>1</v>
      </c>
      <c r="AQ37" s="10">
        <v>2</v>
      </c>
      <c r="AR37" s="10">
        <v>2</v>
      </c>
      <c r="AS37" s="10">
        <v>1</v>
      </c>
      <c r="AT37" s="10">
        <v>1</v>
      </c>
      <c r="AU37" s="10">
        <v>2</v>
      </c>
      <c r="AV37" s="10">
        <v>1</v>
      </c>
      <c r="AW37" s="10">
        <v>1</v>
      </c>
      <c r="AX37" s="10">
        <v>2</v>
      </c>
      <c r="AY37" s="10">
        <v>0</v>
      </c>
      <c r="AZ37" s="10">
        <v>1</v>
      </c>
      <c r="BA37" s="29">
        <f t="shared" si="0"/>
        <v>0.70408163265306123</v>
      </c>
      <c r="BB37" s="29">
        <f t="shared" si="1"/>
        <v>0.73076923076923073</v>
      </c>
      <c r="BC37" s="30" t="str">
        <f>VLOOKUP(BA37,Reference!$B$133:$C$136,2,TRUE)</f>
        <v>Nearly</v>
      </c>
      <c r="BD37" s="30" t="str">
        <f>VLOOKUP(BB37,Reference!$B$138:$C$141,2,TRUE)</f>
        <v>Sufficient understanding</v>
      </c>
      <c r="BE37" s="48" t="str">
        <f t="shared" si="2"/>
        <v>Expected standard</v>
      </c>
    </row>
    <row r="38" spans="2:57" x14ac:dyDescent="0.25">
      <c r="B38" s="27">
        <v>35</v>
      </c>
      <c r="C38" s="28" t="str">
        <f>Setup!B39</f>
        <v>Edward Zephaniah</v>
      </c>
      <c r="D38" s="10">
        <v>2</v>
      </c>
      <c r="E38" s="10">
        <v>1</v>
      </c>
      <c r="F38" s="10">
        <v>1</v>
      </c>
      <c r="G38" s="10">
        <v>2</v>
      </c>
      <c r="H38" s="10">
        <v>2</v>
      </c>
      <c r="I38" s="10">
        <v>2</v>
      </c>
      <c r="J38" s="10">
        <v>1</v>
      </c>
      <c r="K38" s="10">
        <v>2</v>
      </c>
      <c r="L38" s="10">
        <v>1</v>
      </c>
      <c r="M38" s="10">
        <v>1</v>
      </c>
      <c r="N38" s="10">
        <v>1</v>
      </c>
      <c r="O38" s="10">
        <v>2</v>
      </c>
      <c r="P38" s="10">
        <v>1</v>
      </c>
      <c r="Q38" s="10">
        <v>1</v>
      </c>
      <c r="R38" s="10">
        <v>2</v>
      </c>
      <c r="S38" s="10">
        <v>2</v>
      </c>
      <c r="T38" s="10">
        <v>2</v>
      </c>
      <c r="U38" s="10">
        <v>1</v>
      </c>
      <c r="V38" s="10">
        <v>2</v>
      </c>
      <c r="W38" s="10">
        <v>1</v>
      </c>
      <c r="X38" s="10">
        <v>1</v>
      </c>
      <c r="Y38" s="10">
        <v>1</v>
      </c>
      <c r="Z38" s="10">
        <v>2</v>
      </c>
      <c r="AA38" s="10">
        <v>1</v>
      </c>
      <c r="AB38" s="10">
        <v>1</v>
      </c>
      <c r="AC38" s="10">
        <v>2</v>
      </c>
      <c r="AD38" s="10">
        <v>2</v>
      </c>
      <c r="AE38" s="10">
        <v>2</v>
      </c>
      <c r="AF38" s="10">
        <v>1</v>
      </c>
      <c r="AG38" s="10">
        <v>2</v>
      </c>
      <c r="AH38" s="10">
        <v>1</v>
      </c>
      <c r="AI38" s="10">
        <v>1</v>
      </c>
      <c r="AJ38" s="10">
        <v>1</v>
      </c>
      <c r="AK38" s="10">
        <v>2</v>
      </c>
      <c r="AL38" s="10">
        <v>1</v>
      </c>
      <c r="AM38" s="10">
        <v>1</v>
      </c>
      <c r="AN38" s="10">
        <v>2</v>
      </c>
      <c r="AO38" s="10">
        <v>2</v>
      </c>
      <c r="AP38" s="10">
        <v>2</v>
      </c>
      <c r="AQ38" s="10">
        <v>1</v>
      </c>
      <c r="AR38" s="10">
        <v>2</v>
      </c>
      <c r="AS38" s="10">
        <v>1</v>
      </c>
      <c r="AT38" s="10">
        <v>1</v>
      </c>
      <c r="AU38" s="10">
        <v>1</v>
      </c>
      <c r="AV38" s="10">
        <v>1</v>
      </c>
      <c r="AW38" s="10">
        <v>1</v>
      </c>
      <c r="AX38" s="10">
        <v>1</v>
      </c>
      <c r="AY38" s="10">
        <v>1</v>
      </c>
      <c r="AZ38" s="10">
        <v>1</v>
      </c>
      <c r="BA38" s="29">
        <f t="shared" si="0"/>
        <v>0.70408163265306123</v>
      </c>
      <c r="BB38" s="29">
        <f t="shared" si="1"/>
        <v>0.65384615384615385</v>
      </c>
      <c r="BC38" s="30" t="str">
        <f>VLOOKUP(BA38,Reference!$B$133:$C$136,2,TRUE)</f>
        <v>Nearly</v>
      </c>
      <c r="BD38" s="30" t="str">
        <f>VLOOKUP(BB38,Reference!$B$138:$C$141,2,TRUE)</f>
        <v>Sufficient understanding</v>
      </c>
      <c r="BE38" s="48" t="str">
        <f t="shared" si="2"/>
        <v>Expected standard</v>
      </c>
    </row>
    <row r="39" spans="2:57" ht="30" customHeight="1" x14ac:dyDescent="0.25">
      <c r="B39" s="28"/>
      <c r="C39" s="22" t="s">
        <v>14</v>
      </c>
      <c r="D39" s="31">
        <f t="shared" ref="D39:AZ39" si="3">SUM(D4:D38)/(2*COUNTA($C4:$C37))</f>
        <v>0.63235294117647056</v>
      </c>
      <c r="E39" s="31">
        <f t="shared" si="3"/>
        <v>0.6470588235294118</v>
      </c>
      <c r="F39" s="31">
        <f t="shared" si="3"/>
        <v>0.67647058823529416</v>
      </c>
      <c r="G39" s="31">
        <f t="shared" si="3"/>
        <v>0.83823529411764708</v>
      </c>
      <c r="H39" s="31">
        <f t="shared" si="3"/>
        <v>0.6029411764705882</v>
      </c>
      <c r="I39" s="31">
        <f t="shared" si="3"/>
        <v>0.6470588235294118</v>
      </c>
      <c r="J39" s="31">
        <f t="shared" si="3"/>
        <v>0.63235294117647056</v>
      </c>
      <c r="K39" s="31">
        <f t="shared" si="3"/>
        <v>0.88235294117647056</v>
      </c>
      <c r="L39" s="31">
        <f t="shared" si="3"/>
        <v>0.58823529411764708</v>
      </c>
      <c r="M39" s="31">
        <f t="shared" si="3"/>
        <v>0.61764705882352944</v>
      </c>
      <c r="N39" s="31">
        <f t="shared" si="3"/>
        <v>0.39705882352941174</v>
      </c>
      <c r="O39" s="31">
        <f t="shared" si="3"/>
        <v>0.63235294117647056</v>
      </c>
      <c r="P39" s="31">
        <f t="shared" si="3"/>
        <v>0.6470588235294118</v>
      </c>
      <c r="Q39" s="31">
        <f t="shared" si="3"/>
        <v>0.67647058823529416</v>
      </c>
      <c r="R39" s="31">
        <f t="shared" si="3"/>
        <v>0.83823529411764708</v>
      </c>
      <c r="S39" s="31">
        <f t="shared" si="3"/>
        <v>0.6029411764705882</v>
      </c>
      <c r="T39" s="31">
        <f t="shared" si="3"/>
        <v>0.6470588235294118</v>
      </c>
      <c r="U39" s="31">
        <f t="shared" si="3"/>
        <v>0.63235294117647056</v>
      </c>
      <c r="V39" s="31">
        <f t="shared" si="3"/>
        <v>0.88235294117647056</v>
      </c>
      <c r="W39" s="31">
        <f t="shared" si="3"/>
        <v>0.58823529411764708</v>
      </c>
      <c r="X39" s="31">
        <f t="shared" si="3"/>
        <v>0.61764705882352944</v>
      </c>
      <c r="Y39" s="31">
        <f t="shared" si="3"/>
        <v>0.6470588235294118</v>
      </c>
      <c r="Z39" s="31">
        <f t="shared" si="3"/>
        <v>0.63235294117647056</v>
      </c>
      <c r="AA39" s="31">
        <f t="shared" si="3"/>
        <v>0.6470588235294118</v>
      </c>
      <c r="AB39" s="31">
        <f t="shared" si="3"/>
        <v>0.67647058823529416</v>
      </c>
      <c r="AC39" s="31">
        <f t="shared" si="3"/>
        <v>0.83823529411764708</v>
      </c>
      <c r="AD39" s="31">
        <f t="shared" si="3"/>
        <v>0.6029411764705882</v>
      </c>
      <c r="AE39" s="31">
        <f t="shared" si="3"/>
        <v>0.6470588235294118</v>
      </c>
      <c r="AF39" s="31">
        <f t="shared" si="3"/>
        <v>0.63235294117647056</v>
      </c>
      <c r="AG39" s="31">
        <f t="shared" si="3"/>
        <v>0.88235294117647056</v>
      </c>
      <c r="AH39" s="31">
        <f t="shared" si="3"/>
        <v>0.6029411764705882</v>
      </c>
      <c r="AI39" s="31">
        <f t="shared" si="3"/>
        <v>0.61764705882352944</v>
      </c>
      <c r="AJ39" s="31">
        <f t="shared" si="3"/>
        <v>0.6470588235294118</v>
      </c>
      <c r="AK39" s="31">
        <f t="shared" si="3"/>
        <v>0.6470588235294118</v>
      </c>
      <c r="AL39" s="31">
        <f t="shared" si="3"/>
        <v>0.66176470588235292</v>
      </c>
      <c r="AM39" s="31">
        <f t="shared" si="3"/>
        <v>0.67647058823529416</v>
      </c>
      <c r="AN39" s="31">
        <f t="shared" si="3"/>
        <v>0.83823529411764708</v>
      </c>
      <c r="AO39" s="31">
        <f t="shared" si="3"/>
        <v>0.6029411764705882</v>
      </c>
      <c r="AP39" s="31">
        <f t="shared" si="3"/>
        <v>0.66176470588235292</v>
      </c>
      <c r="AQ39" s="31">
        <f t="shared" si="3"/>
        <v>0.63235294117647056</v>
      </c>
      <c r="AR39" s="31">
        <f t="shared" si="3"/>
        <v>0.88235294117647056</v>
      </c>
      <c r="AS39" s="31">
        <f t="shared" si="3"/>
        <v>0.6029411764705882</v>
      </c>
      <c r="AT39" s="31">
        <f t="shared" si="3"/>
        <v>0.61764705882352944</v>
      </c>
      <c r="AU39" s="31">
        <f t="shared" si="3"/>
        <v>0.6470588235294118</v>
      </c>
      <c r="AV39" s="31">
        <f t="shared" si="3"/>
        <v>0.6029411764705882</v>
      </c>
      <c r="AW39" s="31">
        <f t="shared" si="3"/>
        <v>0.6029411764705882</v>
      </c>
      <c r="AX39" s="31">
        <f t="shared" si="3"/>
        <v>0.6470588235294118</v>
      </c>
      <c r="AY39" s="31">
        <f t="shared" si="3"/>
        <v>0.35294117647058826</v>
      </c>
      <c r="AZ39" s="31">
        <f t="shared" si="3"/>
        <v>0.5</v>
      </c>
      <c r="BA39" s="27"/>
      <c r="BB39" s="27"/>
      <c r="BC39" s="28"/>
      <c r="BD39" s="28"/>
      <c r="BE39" s="48"/>
    </row>
  </sheetData>
  <sheetProtection password="EC04" sheet="1" objects="1" scenarios="1"/>
  <mergeCells count="5">
    <mergeCell ref="BA2:BA3"/>
    <mergeCell ref="BB2:BB3"/>
    <mergeCell ref="BC2:BC3"/>
    <mergeCell ref="BD2:BD3"/>
    <mergeCell ref="BE2:BE3"/>
  </mergeCells>
  <conditionalFormatting sqref="D4:AZ38">
    <cfRule type="containsText" dxfId="16" priority="16" operator="containsText" text="2">
      <formula>NOT(ISERROR(SEARCH("2",D4)))</formula>
    </cfRule>
    <cfRule type="containsText" dxfId="15" priority="17" operator="containsText" text="1">
      <formula>NOT(ISERROR(SEARCH("1",D4)))</formula>
    </cfRule>
    <cfRule type="containsText" dxfId="14" priority="18" operator="containsText" text="0">
      <formula>NOT(ISERROR(SEARCH("0",D4)))</formula>
    </cfRule>
  </conditionalFormatting>
  <conditionalFormatting sqref="D39:AZ39 BA4:BA38">
    <cfRule type="cellIs" dxfId="13" priority="5" stopIfTrue="1" operator="greaterThanOrEqual">
      <formula>0.8</formula>
    </cfRule>
    <cfRule type="cellIs" dxfId="12" priority="6" stopIfTrue="1" operator="greaterThanOrEqual">
      <formula>0.6</formula>
    </cfRule>
    <cfRule type="cellIs" dxfId="11" priority="7" stopIfTrue="1" operator="greaterThanOrEqual">
      <formula>0.4</formula>
    </cfRule>
    <cfRule type="cellIs" dxfId="10" priority="8" stopIfTrue="1" operator="lessThan">
      <formula>0.4</formula>
    </cfRule>
  </conditionalFormatting>
  <conditionalFormatting sqref="BB4:BB38">
    <cfRule type="cellIs" dxfId="9" priority="1" stopIfTrue="1" operator="greaterThanOrEqual">
      <formula>0.8</formula>
    </cfRule>
    <cfRule type="cellIs" dxfId="8" priority="2" stopIfTrue="1" operator="greaterThanOrEqual">
      <formula>0.6</formula>
    </cfRule>
    <cfRule type="cellIs" dxfId="7" priority="3" stopIfTrue="1" operator="greaterThanOrEqual">
      <formula>0.4</formula>
    </cfRule>
    <cfRule type="cellIs" dxfId="6" priority="4" stopIfTrue="1" operator="lessThan">
      <formula>0.4</formula>
    </cfRule>
  </conditionalFormatting>
  <dataValidations count="1">
    <dataValidation type="whole" allowBlank="1" showInputMessage="1" showErrorMessage="1" sqref="D4:AZ38">
      <formula1>0</formula1>
      <formula2>2</formula2>
    </dataValidation>
  </dataValidation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B1" workbookViewId="0">
      <selection activeCell="B2" sqref="B2"/>
    </sheetView>
  </sheetViews>
  <sheetFormatPr defaultColWidth="10.875" defaultRowHeight="15.75" x14ac:dyDescent="0.25"/>
  <cols>
    <col min="1" max="1" width="1.625" style="34" hidden="1" customWidth="1"/>
    <col min="2" max="2" width="3.375" style="33" customWidth="1"/>
    <col min="3" max="4" width="10.875" style="34" hidden="1" customWidth="1"/>
    <col min="5" max="5" width="5.625" style="34" customWidth="1"/>
    <col min="6" max="6" width="5.875" style="34" hidden="1" customWidth="1"/>
    <col min="7" max="7" width="14.125" style="34" customWidth="1"/>
    <col min="8" max="11" width="10.875" style="34"/>
    <col min="12" max="13" width="10.875" style="34" customWidth="1"/>
    <col min="14" max="15" width="10.875" style="34"/>
    <col min="16" max="16" width="9" style="34" customWidth="1"/>
    <col min="17" max="16384" width="10.875" style="34"/>
  </cols>
  <sheetData>
    <row r="1" spans="2:16" ht="8.1" customHeight="1" x14ac:dyDescent="0.25"/>
    <row r="2" spans="2:16" ht="24.95" customHeight="1" x14ac:dyDescent="0.25">
      <c r="E2" s="35" t="str">
        <f>VLOOKUP(P2,Tracker!B4:C38,2,FALSE)</f>
        <v>Xavier Smith</v>
      </c>
      <c r="G2" s="35"/>
      <c r="O2" s="36" t="s">
        <v>293</v>
      </c>
      <c r="P2" s="9">
        <v>28</v>
      </c>
    </row>
    <row r="3" spans="2:16" ht="24.95" customHeight="1" x14ac:dyDescent="0.25">
      <c r="E3" s="38" t="s">
        <v>291</v>
      </c>
      <c r="F3" s="35"/>
      <c r="G3" s="35"/>
      <c r="O3" s="36" t="s">
        <v>292</v>
      </c>
      <c r="P3" s="37">
        <v>5</v>
      </c>
    </row>
    <row r="4" spans="2:16" ht="19.5" x14ac:dyDescent="0.25">
      <c r="B4" s="39" t="s">
        <v>367</v>
      </c>
      <c r="P4" s="40"/>
    </row>
    <row r="5" spans="2:16" ht="15" customHeight="1" x14ac:dyDescent="0.25">
      <c r="B5" s="41">
        <v>1</v>
      </c>
      <c r="C5" s="41">
        <f t="shared" ref="C5:C36" si="0">$P$3</f>
        <v>5</v>
      </c>
      <c r="D5" s="41" t="str">
        <f>HLOOKUP(B5,Tracker!$D$2:$AZ$3,2,FALSE)</f>
        <v>NPV1</v>
      </c>
      <c r="E5" s="42" t="str">
        <f>CONCATENATE(C5,D5)</f>
        <v>5NPV1</v>
      </c>
      <c r="F5" s="43">
        <f>VLOOKUP(P$2,Tracker!B$4:AZ$38,B5+2,FALSE)</f>
        <v>1</v>
      </c>
      <c r="G5" s="44" t="str">
        <f>VLOOKUP(E5,Reference!$E$2:$F$50,2,FALSE)</f>
        <v>Read, write, order and compare numbers to at least 1 000 000 and determine the value of each digit</v>
      </c>
    </row>
    <row r="6" spans="2:16" ht="15" customHeight="1" x14ac:dyDescent="0.25">
      <c r="B6" s="41">
        <v>2</v>
      </c>
      <c r="C6" s="41">
        <f t="shared" si="0"/>
        <v>5</v>
      </c>
      <c r="D6" s="41" t="str">
        <f>HLOOKUP(B6,Tracker!$D$2:$AZ$3,2,FALSE)</f>
        <v>NPV2</v>
      </c>
      <c r="E6" s="42" t="str">
        <f t="shared" ref="E6:E53" si="1">CONCATENATE(C6,D6)</f>
        <v>5NPV2</v>
      </c>
      <c r="F6" s="43">
        <f>VLOOKUP(P$2,Tracker!B$4:AZ$38,B6+2,FALSE)</f>
        <v>0</v>
      </c>
      <c r="G6" s="44" t="str">
        <f>VLOOKUP(E6,Reference!$E$2:$F$50,2,FALSE)</f>
        <v>Count forwards or backwards in steps of powers of 10 for any given number up to 1 000 000</v>
      </c>
    </row>
    <row r="7" spans="2:16" ht="15" customHeight="1" x14ac:dyDescent="0.25">
      <c r="B7" s="45">
        <v>3</v>
      </c>
      <c r="C7" s="41">
        <f t="shared" si="0"/>
        <v>5</v>
      </c>
      <c r="D7" s="41" t="str">
        <f>HLOOKUP(B7,Tracker!$D$2:$AZ$3,2,FALSE)</f>
        <v>NPV3</v>
      </c>
      <c r="E7" s="42" t="str">
        <f t="shared" si="1"/>
        <v>5NPV3</v>
      </c>
      <c r="F7" s="43">
        <f>VLOOKUP(P$2,Tracker!B$4:AZ$38,B7+2,FALSE)</f>
        <v>1</v>
      </c>
      <c r="G7" s="44" t="str">
        <f>VLOOKUP(E7,Reference!$E$2:$F$50,2,FALSE)</f>
        <v>Interpret negative numbers in context, count forwards and backwards with positive and negative whole numbers, including through zero</v>
      </c>
    </row>
    <row r="8" spans="2:16" ht="15" customHeight="1" x14ac:dyDescent="0.25">
      <c r="B8" s="41">
        <v>4</v>
      </c>
      <c r="C8" s="41">
        <f t="shared" si="0"/>
        <v>5</v>
      </c>
      <c r="D8" s="41" t="str">
        <f>HLOOKUP(B8,Tracker!$D$2:$AZ$3,2,FALSE)</f>
        <v>NPV4</v>
      </c>
      <c r="E8" s="42" t="str">
        <f t="shared" si="1"/>
        <v>5NPV4</v>
      </c>
      <c r="F8" s="43">
        <f>VLOOKUP(P$2,Tracker!B$4:AZ$38,B8+2,FALSE)</f>
        <v>2</v>
      </c>
      <c r="G8" s="44" t="str">
        <f>VLOOKUP(E8,Reference!$E$2:$F$50,2,FALSE)</f>
        <v>Round any number up to 1 000 000 to the nearest 10, 100, 1000, 10 000 and 100 000</v>
      </c>
    </row>
    <row r="9" spans="2:16" ht="15" customHeight="1" x14ac:dyDescent="0.25">
      <c r="B9" s="41">
        <v>5</v>
      </c>
      <c r="C9" s="41">
        <f t="shared" si="0"/>
        <v>5</v>
      </c>
      <c r="D9" s="41" t="str">
        <f>HLOOKUP(B9,Tracker!$D$2:$AZ$3,2,FALSE)</f>
        <v>NPV5</v>
      </c>
      <c r="E9" s="42" t="str">
        <f t="shared" si="1"/>
        <v>5NPV5</v>
      </c>
      <c r="F9" s="43">
        <f>VLOOKUP(P$2,Tracker!B$4:AZ$38,B9+2,FALSE)</f>
        <v>2</v>
      </c>
      <c r="G9" s="44" t="str">
        <f>VLOOKUP(E9,Reference!$E$2:$F$50,2,FALSE)</f>
        <v>Solve number problems and practical problems that involve all of the above</v>
      </c>
    </row>
    <row r="10" spans="2:16" ht="15" customHeight="1" x14ac:dyDescent="0.25">
      <c r="B10" s="41">
        <v>6</v>
      </c>
      <c r="C10" s="41">
        <f t="shared" si="0"/>
        <v>5</v>
      </c>
      <c r="D10" s="41" t="str">
        <f>HLOOKUP(B10,Tracker!$D$2:$AZ$3,2,FALSE)</f>
        <v>NPV6</v>
      </c>
      <c r="E10" s="42" t="str">
        <f t="shared" si="1"/>
        <v>5NPV6</v>
      </c>
      <c r="F10" s="43">
        <f>VLOOKUP(P$2,Tracker!B$4:AZ$38,B10+2,FALSE)</f>
        <v>1</v>
      </c>
      <c r="G10" s="44" t="str">
        <f>VLOOKUP(E10,Reference!$E$2:$F$50,2,FALSE)</f>
        <v>Read Roman numerals to 1000 (M) and recognise years written in Roman numerals</v>
      </c>
    </row>
    <row r="11" spans="2:16" ht="15" customHeight="1" x14ac:dyDescent="0.25">
      <c r="B11" s="45">
        <v>7</v>
      </c>
      <c r="C11" s="41">
        <f t="shared" si="0"/>
        <v>5</v>
      </c>
      <c r="D11" s="41" t="str">
        <f>HLOOKUP(B11,Tracker!$D$2:$AZ$3,2,FALSE)</f>
        <v>AS1</v>
      </c>
      <c r="E11" s="42" t="str">
        <f t="shared" si="1"/>
        <v>5AS1</v>
      </c>
      <c r="F11" s="43">
        <f>VLOOKUP(P$2,Tracker!B$4:AZ$38,B11+2,FALSE)</f>
        <v>1</v>
      </c>
      <c r="G11" s="44" t="str">
        <f>VLOOKUP(E11,Reference!$E$2:$F$50,2,FALSE)</f>
        <v>Add and subtract whole numbers with more than 4 digits, including using formal written methods (columnar addition and subtraction)</v>
      </c>
    </row>
    <row r="12" spans="2:16" ht="15" customHeight="1" x14ac:dyDescent="0.25">
      <c r="B12" s="41">
        <v>8</v>
      </c>
      <c r="C12" s="41">
        <f t="shared" si="0"/>
        <v>5</v>
      </c>
      <c r="D12" s="41" t="str">
        <f>HLOOKUP(B12,Tracker!$D$2:$AZ$3,2,FALSE)</f>
        <v>AS2</v>
      </c>
      <c r="E12" s="42" t="str">
        <f t="shared" si="1"/>
        <v>5AS2</v>
      </c>
      <c r="F12" s="43">
        <f>VLOOKUP(P$2,Tracker!B$4:AZ$38,B12+2,FALSE)</f>
        <v>2</v>
      </c>
      <c r="G12" s="44" t="str">
        <f>VLOOKUP(E12,Reference!$E$2:$F$50,2,FALSE)</f>
        <v>Add and subtract numbers mentally with increasingly large numbers</v>
      </c>
    </row>
    <row r="13" spans="2:16" ht="15" customHeight="1" x14ac:dyDescent="0.25">
      <c r="B13" s="41">
        <v>9</v>
      </c>
      <c r="C13" s="41">
        <f t="shared" si="0"/>
        <v>5</v>
      </c>
      <c r="D13" s="41" t="str">
        <f>HLOOKUP(B13,Tracker!$D$2:$AZ$3,2,FALSE)</f>
        <v>AS3</v>
      </c>
      <c r="E13" s="42" t="str">
        <f t="shared" si="1"/>
        <v>5AS3</v>
      </c>
      <c r="F13" s="43">
        <f>VLOOKUP(P$2,Tracker!B$4:AZ$38,B13+2,FALSE)</f>
        <v>1</v>
      </c>
      <c r="G13" s="44" t="str">
        <f>VLOOKUP(E13,Reference!$E$2:$F$50,2,FALSE)</f>
        <v>Use rounding to check answers to calculations and determine, in the context of a problem, levels of accuracy</v>
      </c>
    </row>
    <row r="14" spans="2:16" ht="15" customHeight="1" x14ac:dyDescent="0.25">
      <c r="B14" s="41">
        <v>10</v>
      </c>
      <c r="C14" s="41">
        <f t="shared" si="0"/>
        <v>5</v>
      </c>
      <c r="D14" s="41" t="str">
        <f>HLOOKUP(B14,Tracker!$D$2:$AZ$3,2,FALSE)</f>
        <v>AS4</v>
      </c>
      <c r="E14" s="42" t="str">
        <f t="shared" si="1"/>
        <v>5AS4</v>
      </c>
      <c r="F14" s="43">
        <f>VLOOKUP(P$2,Tracker!B$4:AZ$38,B14+2,FALSE)</f>
        <v>2</v>
      </c>
      <c r="G14" s="44" t="str">
        <f>VLOOKUP(E14,Reference!$E$2:$F$50,2,FALSE)</f>
        <v>Solve addition and subtraction multi-step problems in contexts, deciding which operations and methods to use and why</v>
      </c>
    </row>
    <row r="15" spans="2:16" ht="15" customHeight="1" x14ac:dyDescent="0.25">
      <c r="B15" s="45">
        <v>11</v>
      </c>
      <c r="C15" s="41">
        <f t="shared" si="0"/>
        <v>5</v>
      </c>
      <c r="D15" s="41" t="str">
        <f>HLOOKUP(B15,Tracker!$D$2:$AZ$3,2,FALSE)</f>
        <v>MD1</v>
      </c>
      <c r="E15" s="42" t="str">
        <f t="shared" si="1"/>
        <v>5MD1</v>
      </c>
      <c r="F15" s="43">
        <f>VLOOKUP(P$2,Tracker!B$4:AZ$38,B15+2,FALSE)</f>
        <v>0</v>
      </c>
      <c r="G15" s="44" t="str">
        <f>VLOOKUP(E15,Reference!$E$2:$F$50,2,FALSE)</f>
        <v>Identify multiples and factors, including finding all factor pairs of a number, and common factors of two numbers</v>
      </c>
    </row>
    <row r="16" spans="2:16" ht="15" customHeight="1" x14ac:dyDescent="0.25">
      <c r="B16" s="41">
        <v>12</v>
      </c>
      <c r="C16" s="41">
        <f t="shared" si="0"/>
        <v>5</v>
      </c>
      <c r="D16" s="41" t="str">
        <f>HLOOKUP(B16,Tracker!$D$2:$AZ$3,2,FALSE)</f>
        <v>MD2</v>
      </c>
      <c r="E16" s="42" t="str">
        <f t="shared" si="1"/>
        <v>5MD2</v>
      </c>
      <c r="F16" s="43">
        <f>VLOOKUP(P$2,Tracker!B$4:AZ$38,B16+2,FALSE)</f>
        <v>1</v>
      </c>
      <c r="G16" s="44" t="str">
        <f>VLOOKUP(E16,Reference!$E$2:$F$50,2,FALSE)</f>
        <v>Know and use the vocabulary of prime numbers, prime factors and composite (non-prime) numbers</v>
      </c>
    </row>
    <row r="17" spans="2:7" ht="15" customHeight="1" x14ac:dyDescent="0.25">
      <c r="B17" s="41">
        <v>13</v>
      </c>
      <c r="C17" s="41">
        <f t="shared" si="0"/>
        <v>5</v>
      </c>
      <c r="D17" s="41" t="str">
        <f>HLOOKUP(B17,Tracker!$D$2:$AZ$3,2,FALSE)</f>
        <v>MD3</v>
      </c>
      <c r="E17" s="42" t="str">
        <f t="shared" si="1"/>
        <v>5MD3</v>
      </c>
      <c r="F17" s="43">
        <f>VLOOKUP(P$2,Tracker!B$4:AZ$38,B17+2,FALSE)</f>
        <v>0</v>
      </c>
      <c r="G17" s="44" t="str">
        <f>VLOOKUP(E17,Reference!$E$2:$F$50,2,FALSE)</f>
        <v>Establish whether a number up to 100 is prime and recall prime numbers up to 19</v>
      </c>
    </row>
    <row r="18" spans="2:7" x14ac:dyDescent="0.25">
      <c r="B18" s="45">
        <v>14</v>
      </c>
      <c r="C18" s="41">
        <f t="shared" si="0"/>
        <v>5</v>
      </c>
      <c r="D18" s="41" t="str">
        <f>HLOOKUP(B18,Tracker!$D$2:$AZ$3,2,FALSE)</f>
        <v>MD4</v>
      </c>
      <c r="E18" s="42" t="str">
        <f t="shared" si="1"/>
        <v>5MD4</v>
      </c>
      <c r="F18" s="43">
        <f>VLOOKUP(P$2,Tracker!B$4:AZ$38,B18+2,FALSE)</f>
        <v>1</v>
      </c>
      <c r="G18" s="44" t="str">
        <f>VLOOKUP(E18,Reference!$E$2:$F$50,2,FALSE)</f>
        <v>Multiply numbers up to 4 digits by a one- or two-digit number using a formal written method, including long multiplication for two-digit numbers</v>
      </c>
    </row>
    <row r="19" spans="2:7" x14ac:dyDescent="0.25">
      <c r="B19" s="41">
        <v>15</v>
      </c>
      <c r="C19" s="41">
        <f t="shared" si="0"/>
        <v>5</v>
      </c>
      <c r="D19" s="41" t="str">
        <f>HLOOKUP(B19,Tracker!$D$2:$AZ$3,2,FALSE)</f>
        <v>MD5</v>
      </c>
      <c r="E19" s="42" t="str">
        <f t="shared" si="1"/>
        <v>5MD5</v>
      </c>
      <c r="F19" s="43">
        <f>VLOOKUP(P$2,Tracker!B$4:AZ$38,B19+2,FALSE)</f>
        <v>2</v>
      </c>
      <c r="G19" s="44" t="str">
        <f>VLOOKUP(E19,Reference!$E$2:$F$50,2,FALSE)</f>
        <v>Multiply and divide numbers mentally drawing upon known facts</v>
      </c>
    </row>
    <row r="20" spans="2:7" x14ac:dyDescent="0.25">
      <c r="B20" s="45">
        <v>16</v>
      </c>
      <c r="C20" s="41">
        <f t="shared" si="0"/>
        <v>5</v>
      </c>
      <c r="D20" s="41" t="str">
        <f>HLOOKUP(B20,Tracker!$D$2:$AZ$3,2,FALSE)</f>
        <v>MD6</v>
      </c>
      <c r="E20" s="42" t="str">
        <f t="shared" si="1"/>
        <v>5MD6</v>
      </c>
      <c r="F20" s="43">
        <f>VLOOKUP(P$2,Tracker!B$4:AZ$38,B20+2,FALSE)</f>
        <v>2</v>
      </c>
      <c r="G20" s="44" t="str">
        <f>VLOOKUP(E20,Reference!$E$2:$F$50,2,FALSE)</f>
        <v>Divide numbers up to 4 digits by a one-digit number using the formal written method of short division and interpret remainders appropriately for the context</v>
      </c>
    </row>
    <row r="21" spans="2:7" x14ac:dyDescent="0.25">
      <c r="B21" s="41">
        <v>17</v>
      </c>
      <c r="C21" s="41">
        <f t="shared" si="0"/>
        <v>5</v>
      </c>
      <c r="D21" s="41" t="str">
        <f>HLOOKUP(B21,Tracker!$D$2:$AZ$3,2,FALSE)</f>
        <v>MD7</v>
      </c>
      <c r="E21" s="42" t="str">
        <f t="shared" si="1"/>
        <v>5MD7</v>
      </c>
      <c r="F21" s="43">
        <f>VLOOKUP(P$2,Tracker!B$4:AZ$38,B21+2,FALSE)</f>
        <v>1</v>
      </c>
      <c r="G21" s="44" t="str">
        <f>VLOOKUP(E21,Reference!$E$2:$F$50,2,FALSE)</f>
        <v>Multiply and divide whole numbers and those involving decimals by 10, 100 and 1000</v>
      </c>
    </row>
    <row r="22" spans="2:7" x14ac:dyDescent="0.25">
      <c r="B22" s="41">
        <v>18</v>
      </c>
      <c r="C22" s="41">
        <f t="shared" si="0"/>
        <v>5</v>
      </c>
      <c r="D22" s="41" t="str">
        <f>HLOOKUP(B22,Tracker!$D$2:$AZ$3,2,FALSE)</f>
        <v>MD8</v>
      </c>
      <c r="E22" s="42" t="str">
        <f t="shared" si="1"/>
        <v>5MD8</v>
      </c>
      <c r="F22" s="43">
        <f>VLOOKUP(P$2,Tracker!B$4:AZ$38,B22+2,FALSE)</f>
        <v>1</v>
      </c>
      <c r="G22" s="44" t="str">
        <f>VLOOKUP(E22,Reference!$E$2:$F$50,2,FALSE)</f>
        <v>Recognise and use square numbers and cube numbers, and the notation for squared (²) and cubed (³)</v>
      </c>
    </row>
    <row r="23" spans="2:7" x14ac:dyDescent="0.25">
      <c r="B23" s="41">
        <v>19</v>
      </c>
      <c r="C23" s="41">
        <f t="shared" si="0"/>
        <v>5</v>
      </c>
      <c r="D23" s="41" t="str">
        <f>HLOOKUP(B23,Tracker!$D$2:$AZ$3,2,FALSE)</f>
        <v>MD9</v>
      </c>
      <c r="E23" s="42" t="str">
        <f t="shared" si="1"/>
        <v>5MD9</v>
      </c>
      <c r="F23" s="43">
        <f>VLOOKUP(P$2,Tracker!B$4:AZ$38,B23+2,FALSE)</f>
        <v>2</v>
      </c>
      <c r="G23" s="44" t="str">
        <f>VLOOKUP(E23,Reference!$E$2:$F$50,2,FALSE)</f>
        <v>Solve problems involving multiplication and division including using their knowledge of factors and multiples, squares and cubes</v>
      </c>
    </row>
    <row r="24" spans="2:7" x14ac:dyDescent="0.25">
      <c r="B24" s="41">
        <v>20</v>
      </c>
      <c r="C24" s="41">
        <f t="shared" si="0"/>
        <v>5</v>
      </c>
      <c r="D24" s="41" t="str">
        <f>HLOOKUP(B24,Tracker!$D$2:$AZ$3,2,FALSE)</f>
        <v>MD10</v>
      </c>
      <c r="E24" s="42" t="str">
        <f t="shared" si="1"/>
        <v>5MD10</v>
      </c>
      <c r="F24" s="43">
        <f>VLOOKUP(P$2,Tracker!B$4:AZ$38,B24+2,FALSE)</f>
        <v>1</v>
      </c>
      <c r="G24" s="44" t="str">
        <f>VLOOKUP(E24,Reference!$E$2:$F$50,2,FALSE)</f>
        <v>Solve problems involving addition, subtraction, multiplication and division and a combination of these, including understanding the meaning of the equals sign</v>
      </c>
    </row>
    <row r="25" spans="2:7" x14ac:dyDescent="0.25">
      <c r="B25" s="41">
        <v>21</v>
      </c>
      <c r="C25" s="41">
        <f t="shared" si="0"/>
        <v>5</v>
      </c>
      <c r="D25" s="41" t="str">
        <f>HLOOKUP(B25,Tracker!$D$2:$AZ$3,2,FALSE)</f>
        <v>MD11</v>
      </c>
      <c r="E25" s="42" t="str">
        <f t="shared" si="1"/>
        <v>5MD11</v>
      </c>
      <c r="F25" s="43">
        <f>VLOOKUP(P$2,Tracker!B$4:AZ$38,B25+2,FALSE)</f>
        <v>2</v>
      </c>
      <c r="G25" s="44" t="str">
        <f>VLOOKUP(E25,Reference!$E$2:$F$50,2,FALSE)</f>
        <v>Solve problems involving multiplication and division, including scaling by simple fractions and problems involving simple rates</v>
      </c>
    </row>
    <row r="26" spans="2:7" x14ac:dyDescent="0.25">
      <c r="B26" s="41">
        <v>22</v>
      </c>
      <c r="C26" s="41">
        <f t="shared" si="0"/>
        <v>5</v>
      </c>
      <c r="D26" s="41" t="str">
        <f>HLOOKUP(B26,Tracker!$D$2:$AZ$3,2,FALSE)</f>
        <v>F1</v>
      </c>
      <c r="E26" s="42" t="str">
        <f t="shared" si="1"/>
        <v>5F1</v>
      </c>
      <c r="F26" s="43">
        <f>VLOOKUP(P$2,Tracker!B$4:AZ$38,B26+2,FALSE)</f>
        <v>2</v>
      </c>
      <c r="G26" s="44" t="str">
        <f>VLOOKUP(E26,Reference!$E$2:$F$50,2,FALSE)</f>
        <v>Compare and order fractions whose denominators are all multiples of the same number</v>
      </c>
    </row>
    <row r="27" spans="2:7" x14ac:dyDescent="0.25">
      <c r="B27" s="41">
        <v>23</v>
      </c>
      <c r="C27" s="41">
        <f t="shared" si="0"/>
        <v>5</v>
      </c>
      <c r="D27" s="41" t="str">
        <f>HLOOKUP(B27,Tracker!$D$2:$AZ$3,2,FALSE)</f>
        <v>F2</v>
      </c>
      <c r="E27" s="42" t="str">
        <f t="shared" si="1"/>
        <v>5F2</v>
      </c>
      <c r="F27" s="43">
        <f>VLOOKUP(P$2,Tracker!B$4:AZ$38,B27+2,FALSE)</f>
        <v>1</v>
      </c>
      <c r="G27" s="44" t="str">
        <f>VLOOKUP(E27,Reference!$E$2:$F$50,2,FALSE)</f>
        <v>Identify, name and write equivalent fractions of a given fraction, represented visually, including tenths and hundredths</v>
      </c>
    </row>
    <row r="28" spans="2:7" x14ac:dyDescent="0.25">
      <c r="B28" s="41">
        <v>24</v>
      </c>
      <c r="C28" s="41">
        <f t="shared" si="0"/>
        <v>5</v>
      </c>
      <c r="D28" s="41" t="str">
        <f>HLOOKUP(B28,Tracker!$D$2:$AZ$3,2,FALSE)</f>
        <v>F3</v>
      </c>
      <c r="E28" s="42" t="str">
        <f t="shared" si="1"/>
        <v>5F3</v>
      </c>
      <c r="F28" s="43">
        <f>VLOOKUP(P$2,Tracker!B$4:AZ$38,B28+2,FALSE)</f>
        <v>0</v>
      </c>
      <c r="G28" s="44" t="str">
        <f>VLOOKUP(E28,Reference!$E$2:$F$50,2,FALSE)</f>
        <v>Recognise mixed numbers and improper fractions and convert from one form to the other and write mathematical statements &gt; 1 as a mixed number [for example, 2/5 + 4/5 = 6/5 = 1 1/5]</v>
      </c>
    </row>
    <row r="29" spans="2:7" x14ac:dyDescent="0.25">
      <c r="B29" s="45">
        <v>25</v>
      </c>
      <c r="C29" s="41">
        <f t="shared" si="0"/>
        <v>5</v>
      </c>
      <c r="D29" s="41" t="str">
        <f>HLOOKUP(B29,Tracker!$D$2:$AZ$3,2,FALSE)</f>
        <v>F4</v>
      </c>
      <c r="E29" s="42" t="str">
        <f t="shared" si="1"/>
        <v>5F4</v>
      </c>
      <c r="F29" s="43">
        <f>VLOOKUP(P$2,Tracker!B$4:AZ$38,B29+2,FALSE)</f>
        <v>1</v>
      </c>
      <c r="G29" s="44" t="str">
        <f>VLOOKUP(E29,Reference!$E$2:$F$50,2,FALSE)</f>
        <v>Add and subtract fractions with the same denominator and denominators that are multiples of the same number</v>
      </c>
    </row>
    <row r="30" spans="2:7" x14ac:dyDescent="0.25">
      <c r="B30" s="41">
        <v>26</v>
      </c>
      <c r="C30" s="41">
        <f t="shared" si="0"/>
        <v>5</v>
      </c>
      <c r="D30" s="41" t="str">
        <f>HLOOKUP(B30,Tracker!$D$2:$AZ$3,2,FALSE)</f>
        <v>F5</v>
      </c>
      <c r="E30" s="42" t="str">
        <f t="shared" si="1"/>
        <v>5F5</v>
      </c>
      <c r="F30" s="43">
        <f>VLOOKUP(P$2,Tracker!B$4:AZ$38,B30+2,FALSE)</f>
        <v>2</v>
      </c>
      <c r="G30" s="44" t="str">
        <f>VLOOKUP(E30,Reference!$E$2:$F$50,2,FALSE)</f>
        <v>Multiply proper fractions and mixed numbers by whole numbers, supported by materials and diagrams</v>
      </c>
    </row>
    <row r="31" spans="2:7" x14ac:dyDescent="0.25">
      <c r="B31" s="45">
        <v>27</v>
      </c>
      <c r="C31" s="41">
        <f t="shared" si="0"/>
        <v>5</v>
      </c>
      <c r="D31" s="41" t="str">
        <f>HLOOKUP(B31,Tracker!$D$2:$AZ$3,2,FALSE)</f>
        <v>F6</v>
      </c>
      <c r="E31" s="42" t="str">
        <f t="shared" si="1"/>
        <v>5F6</v>
      </c>
      <c r="F31" s="43">
        <f>VLOOKUP(P$2,Tracker!B$4:AZ$38,B31+2,FALSE)</f>
        <v>2</v>
      </c>
      <c r="G31" s="44" t="str">
        <f>VLOOKUP(E31,Reference!$E$2:$F$50,2,FALSE)</f>
        <v>Read and write decimal numbers as fractions [for example, 0.71 = 71/100]</v>
      </c>
    </row>
    <row r="32" spans="2:7" x14ac:dyDescent="0.25">
      <c r="B32" s="41">
        <v>28</v>
      </c>
      <c r="C32" s="41">
        <f t="shared" si="0"/>
        <v>5</v>
      </c>
      <c r="D32" s="41" t="str">
        <f>HLOOKUP(B32,Tracker!$D$2:$AZ$3,2,FALSE)</f>
        <v>F7</v>
      </c>
      <c r="E32" s="42" t="str">
        <f t="shared" si="1"/>
        <v>5F7</v>
      </c>
      <c r="F32" s="43">
        <f>VLOOKUP(P$2,Tracker!B$4:AZ$38,B32+2,FALSE)</f>
        <v>1</v>
      </c>
      <c r="G32" s="44" t="str">
        <f>VLOOKUP(E32,Reference!$E$2:$F$50,2,FALSE)</f>
        <v>Recognise and use thousandths and relate them to tenths, hundredths and decimal equivalents</v>
      </c>
    </row>
    <row r="33" spans="2:7" x14ac:dyDescent="0.25">
      <c r="B33" s="45">
        <v>29</v>
      </c>
      <c r="C33" s="41">
        <f t="shared" si="0"/>
        <v>5</v>
      </c>
      <c r="D33" s="41" t="str">
        <f>HLOOKUP(B33,Tracker!$D$2:$AZ$3,2,FALSE)</f>
        <v>F8</v>
      </c>
      <c r="E33" s="42" t="str">
        <f t="shared" si="1"/>
        <v>5F8</v>
      </c>
      <c r="F33" s="43">
        <f>VLOOKUP(P$2,Tracker!B$4:AZ$38,B33+2,FALSE)</f>
        <v>1</v>
      </c>
      <c r="G33" s="44" t="str">
        <f>VLOOKUP(E33,Reference!$E$2:$F$50,2,FALSE)</f>
        <v>Round decimals with two decimal places to the nearest whole number and to one decimal place</v>
      </c>
    </row>
    <row r="34" spans="2:7" x14ac:dyDescent="0.25">
      <c r="B34" s="41">
        <v>30</v>
      </c>
      <c r="C34" s="41">
        <f t="shared" si="0"/>
        <v>5</v>
      </c>
      <c r="D34" s="41" t="str">
        <f>HLOOKUP(B34,Tracker!$D$2:$AZ$3,2,FALSE)</f>
        <v>F9</v>
      </c>
      <c r="E34" s="42" t="str">
        <f t="shared" si="1"/>
        <v>5F9</v>
      </c>
      <c r="F34" s="43">
        <f>VLOOKUP(P$2,Tracker!B$4:AZ$38,B34+2,FALSE)</f>
        <v>2</v>
      </c>
      <c r="G34" s="44" t="str">
        <f>VLOOKUP(E34,Reference!$E$2:$F$50,2,FALSE)</f>
        <v>Read, write, order and compare numbers with up to three decimal places</v>
      </c>
    </row>
    <row r="35" spans="2:7" x14ac:dyDescent="0.25">
      <c r="B35" s="41">
        <v>31</v>
      </c>
      <c r="C35" s="41">
        <f t="shared" si="0"/>
        <v>5</v>
      </c>
      <c r="D35" s="41" t="str">
        <f>HLOOKUP(B35,Tracker!$D$2:$AZ$3,2,FALSE)</f>
        <v>F10</v>
      </c>
      <c r="E35" s="42" t="str">
        <f t="shared" si="1"/>
        <v>5F10</v>
      </c>
      <c r="F35" s="43">
        <f>VLOOKUP(P$2,Tracker!B$4:AZ$38,B35+2,FALSE)</f>
        <v>1</v>
      </c>
      <c r="G35" s="44" t="str">
        <f>VLOOKUP(E35,Reference!$E$2:$F$50,2,FALSE)</f>
        <v>Solve problems involving number up to three decimal places</v>
      </c>
    </row>
    <row r="36" spans="2:7" x14ac:dyDescent="0.25">
      <c r="B36" s="45">
        <v>32</v>
      </c>
      <c r="C36" s="41">
        <f t="shared" si="0"/>
        <v>5</v>
      </c>
      <c r="D36" s="41" t="str">
        <f>HLOOKUP(B36,Tracker!$D$2:$AZ$3,2,FALSE)</f>
        <v>F11</v>
      </c>
      <c r="E36" s="42" t="str">
        <f t="shared" si="1"/>
        <v>5F11</v>
      </c>
      <c r="F36" s="43">
        <f>VLOOKUP(P$2,Tracker!B$4:AZ$38,B36+2,FALSE)</f>
        <v>2</v>
      </c>
      <c r="G36" s="44" t="str">
        <f>VLOOKUP(E36,Reference!$E$2:$F$50,2,FALSE)</f>
        <v>Recognise the per cent symbol (%) and understand that per cent relates to ‘number of parts per hundred’, and write percentages as a fraction with denominator 100, and as a decimal</v>
      </c>
    </row>
    <row r="37" spans="2:7" x14ac:dyDescent="0.25">
      <c r="B37" s="41">
        <v>33</v>
      </c>
      <c r="C37" s="41">
        <f t="shared" ref="C37:C53" si="2">$P$3</f>
        <v>5</v>
      </c>
      <c r="D37" s="41" t="str">
        <f>HLOOKUP(B37,Tracker!$D$2:$AZ$3,2,FALSE)</f>
        <v>F12</v>
      </c>
      <c r="E37" s="42" t="str">
        <f t="shared" si="1"/>
        <v>5F12</v>
      </c>
      <c r="F37" s="43">
        <f>VLOOKUP(P$2,Tracker!B$4:AZ$38,B37+2,FALSE)</f>
        <v>2</v>
      </c>
      <c r="G37" s="44" t="str">
        <f>VLOOKUP(E37,Reference!$E$2:$F$50,2,FALSE)</f>
        <v>Solve problems which require knowing percentage and decimal equivalents of 1/2, 1/4, 1/5, 2/5, 4/5 and those fractions with a denominator of a multiple of 10 or 25</v>
      </c>
    </row>
    <row r="38" spans="2:7" x14ac:dyDescent="0.25">
      <c r="B38" s="45">
        <v>34</v>
      </c>
      <c r="C38" s="41">
        <f t="shared" si="2"/>
        <v>5</v>
      </c>
      <c r="D38" s="41" t="str">
        <f>HLOOKUP(B38,Tracker!$D$2:$AZ$3,2,FALSE)</f>
        <v>M1</v>
      </c>
      <c r="E38" s="42" t="str">
        <f t="shared" si="1"/>
        <v>5M1</v>
      </c>
      <c r="F38" s="43">
        <f>VLOOKUP(P$2,Tracker!B$4:AZ$38,B38+2,FALSE)</f>
        <v>1</v>
      </c>
      <c r="G38" s="44" t="str">
        <f>VLOOKUP(E38,Reference!$E$2:$F$50,2,FALSE)</f>
        <v>Convert between different units of metric measure (for example, kilometre and metre; centimetre and metre; centimetre and millimetre; gram and kilogram; litre and millilitre)</v>
      </c>
    </row>
    <row r="39" spans="2:7" x14ac:dyDescent="0.25">
      <c r="B39" s="41">
        <v>35</v>
      </c>
      <c r="C39" s="41">
        <f t="shared" si="2"/>
        <v>5</v>
      </c>
      <c r="D39" s="41" t="str">
        <f>HLOOKUP(B39,Tracker!$D$2:$AZ$3,2,FALSE)</f>
        <v>M2</v>
      </c>
      <c r="E39" s="42" t="str">
        <f t="shared" si="1"/>
        <v>5M2</v>
      </c>
      <c r="F39" s="43">
        <f>VLOOKUP(P$2,Tracker!B$4:AZ$38,B39+2,FALSE)</f>
        <v>0</v>
      </c>
      <c r="G39" s="44" t="str">
        <f>VLOOKUP(E39,Reference!$E$2:$F$50,2,FALSE)</f>
        <v>Understand and use approximate equivalences between metric units and common imperial units such as inches, pounds and pints</v>
      </c>
    </row>
    <row r="40" spans="2:7" x14ac:dyDescent="0.25">
      <c r="B40" s="41">
        <v>36</v>
      </c>
      <c r="C40" s="41">
        <f t="shared" si="2"/>
        <v>5</v>
      </c>
      <c r="D40" s="41" t="str">
        <f>HLOOKUP(B40,Tracker!$D$2:$AZ$3,2,FALSE)</f>
        <v>M3</v>
      </c>
      <c r="E40" s="42" t="str">
        <f t="shared" si="1"/>
        <v>5M3</v>
      </c>
      <c r="F40" s="43">
        <f>VLOOKUP(P$2,Tracker!B$4:AZ$38,B40+2,FALSE)</f>
        <v>1</v>
      </c>
      <c r="G40" s="44" t="str">
        <f>VLOOKUP(E40,Reference!$E$2:$F$50,2,FALSE)</f>
        <v>Measure and calculate the perimeter of composite rectilinear shapes in centimetres and metres</v>
      </c>
    </row>
    <row r="41" spans="2:7" x14ac:dyDescent="0.25">
      <c r="B41" s="45">
        <v>37</v>
      </c>
      <c r="C41" s="41">
        <f t="shared" si="2"/>
        <v>5</v>
      </c>
      <c r="D41" s="41" t="str">
        <f>HLOOKUP(B41,Tracker!$D$2:$AZ$3,2,FALSE)</f>
        <v>M4</v>
      </c>
      <c r="E41" s="42" t="str">
        <f t="shared" si="1"/>
        <v>5M4</v>
      </c>
      <c r="F41" s="43">
        <f>VLOOKUP(P$2,Tracker!B$4:AZ$38,B41+2,FALSE)</f>
        <v>2</v>
      </c>
      <c r="G41" s="44" t="str">
        <f>VLOOKUP(E41,Reference!$E$2:$F$50,2,FALSE)</f>
        <v>Calculate and compare the area of rectangles (including squares), and including using standard units, square centimetres (cm²) and square metres (m²)  and estimate the area of irregular shapes</v>
      </c>
    </row>
    <row r="42" spans="2:7" x14ac:dyDescent="0.25">
      <c r="B42" s="41">
        <v>38</v>
      </c>
      <c r="C42" s="41">
        <f t="shared" si="2"/>
        <v>5</v>
      </c>
      <c r="D42" s="41" t="str">
        <f>HLOOKUP(B42,Tracker!$D$2:$AZ$3,2,FALSE)</f>
        <v>M5</v>
      </c>
      <c r="E42" s="42" t="str">
        <f t="shared" si="1"/>
        <v>5M5</v>
      </c>
      <c r="F42" s="43">
        <f>VLOOKUP(P$2,Tracker!B$4:AZ$38,B42+2,FALSE)</f>
        <v>2</v>
      </c>
      <c r="G42" s="44" t="str">
        <f>VLOOKUP(E42,Reference!$E$2:$F$50,2,FALSE)</f>
        <v>Estimate volume [for example, using 1 cm³ blocks to build cuboids (including cubes)] and capacity [for example, using water]</v>
      </c>
    </row>
    <row r="43" spans="2:7" x14ac:dyDescent="0.25">
      <c r="B43" s="41">
        <v>39</v>
      </c>
      <c r="C43" s="41">
        <f t="shared" si="2"/>
        <v>5</v>
      </c>
      <c r="D43" s="41" t="str">
        <f>HLOOKUP(B43,Tracker!$D$2:$AZ$3,2,FALSE)</f>
        <v>M6</v>
      </c>
      <c r="E43" s="42" t="str">
        <f t="shared" si="1"/>
        <v>5M6</v>
      </c>
      <c r="F43" s="43">
        <f>VLOOKUP(P$2,Tracker!B$4:AZ$38,B43+2,FALSE)</f>
        <v>1</v>
      </c>
      <c r="G43" s="44" t="str">
        <f>VLOOKUP(E43,Reference!$E$2:$F$50,2,FALSE)</f>
        <v>Solve problems involving converting between units of time</v>
      </c>
    </row>
    <row r="44" spans="2:7" x14ac:dyDescent="0.25">
      <c r="B44" s="41">
        <v>40</v>
      </c>
      <c r="C44" s="41">
        <f t="shared" si="2"/>
        <v>5</v>
      </c>
      <c r="D44" s="41" t="str">
        <f>HLOOKUP(B44,Tracker!$D$2:$AZ$3,2,FALSE)</f>
        <v>M7</v>
      </c>
      <c r="E44" s="42" t="str">
        <f t="shared" si="1"/>
        <v>5M7</v>
      </c>
      <c r="F44" s="43">
        <f>VLOOKUP(P$2,Tracker!B$4:AZ$38,B44+2,FALSE)</f>
        <v>1</v>
      </c>
      <c r="G44" s="44" t="str">
        <f>VLOOKUP(E44,Reference!$E$2:$F$50,2,FALSE)</f>
        <v>Use all four operations to solve problems involving measure [for example, length, mass, volume, money] using decimal notation, including scaling</v>
      </c>
    </row>
    <row r="45" spans="2:7" x14ac:dyDescent="0.25">
      <c r="B45" s="41">
        <v>41</v>
      </c>
      <c r="C45" s="41">
        <f t="shared" si="2"/>
        <v>5</v>
      </c>
      <c r="D45" s="41" t="str">
        <f>HLOOKUP(B45,Tracker!$D$2:$AZ$3,2,FALSE)</f>
        <v>GPS1</v>
      </c>
      <c r="E45" s="42" t="str">
        <f t="shared" si="1"/>
        <v>5GPS1</v>
      </c>
      <c r="F45" s="43">
        <f>VLOOKUP(P$2,Tracker!B$4:AZ$38,B45+2,FALSE)</f>
        <v>2</v>
      </c>
      <c r="G45" s="44" t="str">
        <f>VLOOKUP(E45,Reference!$E$2:$F$50,2,FALSE)</f>
        <v>Identify 3-D shapes, including cubes and other cuboids, from 2-D representations</v>
      </c>
    </row>
    <row r="46" spans="2:7" x14ac:dyDescent="0.25">
      <c r="B46" s="41">
        <v>42</v>
      </c>
      <c r="C46" s="41">
        <f t="shared" si="2"/>
        <v>5</v>
      </c>
      <c r="D46" s="41" t="str">
        <f>HLOOKUP(B46,Tracker!$D$2:$AZ$3,2,FALSE)</f>
        <v>GPS2</v>
      </c>
      <c r="E46" s="42" t="str">
        <f t="shared" si="1"/>
        <v>5GPS2</v>
      </c>
      <c r="F46" s="43">
        <f>VLOOKUP(P$2,Tracker!B$4:AZ$38,B46+2,FALSE)</f>
        <v>1</v>
      </c>
      <c r="G46" s="44" t="str">
        <f>VLOOKUP(E46,Reference!$E$2:$F$50,2,FALSE)</f>
        <v>Know angles are measured in degrees: estimate and compare acute, obtuse and reflex angles</v>
      </c>
    </row>
    <row r="47" spans="2:7" x14ac:dyDescent="0.25">
      <c r="B47" s="45">
        <v>43</v>
      </c>
      <c r="C47" s="41">
        <f t="shared" si="2"/>
        <v>5</v>
      </c>
      <c r="D47" s="41" t="str">
        <f>HLOOKUP(B47,Tracker!$D$2:$AZ$3,2,FALSE)</f>
        <v>GPS3</v>
      </c>
      <c r="E47" s="42" t="str">
        <f t="shared" si="1"/>
        <v>5GPS3</v>
      </c>
      <c r="F47" s="43">
        <f>VLOOKUP(P$2,Tracker!B$4:AZ$38,B47+2,FALSE)</f>
        <v>2</v>
      </c>
      <c r="G47" s="44" t="str">
        <f>VLOOKUP(E47,Reference!$E$2:$F$50,2,FALSE)</f>
        <v>Draw given angles, and measure them in degrees (°)</v>
      </c>
    </row>
    <row r="48" spans="2:7" x14ac:dyDescent="0.25">
      <c r="B48" s="41">
        <v>44</v>
      </c>
      <c r="C48" s="41">
        <f t="shared" si="2"/>
        <v>5</v>
      </c>
      <c r="D48" s="41" t="str">
        <f>HLOOKUP(B48,Tracker!$D$2:$AZ$3,2,FALSE)</f>
        <v>GPS4</v>
      </c>
      <c r="E48" s="42" t="str">
        <f t="shared" si="1"/>
        <v>5GPS4</v>
      </c>
      <c r="F48" s="43">
        <f>VLOOKUP(P$2,Tracker!B$4:AZ$38,B48+2,FALSE)</f>
        <v>2</v>
      </c>
      <c r="G48" s="44" t="str">
        <f>VLOOKUP(E48,Reference!$E$2:$F$50,2,FALSE)</f>
        <v>Identify: angles at a point and one whole turn (total 360°); angles at a point on a straight line and 1/2 a turn (total 180°); other multiples of 90°</v>
      </c>
    </row>
    <row r="49" spans="2:7" x14ac:dyDescent="0.25">
      <c r="B49" s="41">
        <v>45</v>
      </c>
      <c r="C49" s="41">
        <f t="shared" si="2"/>
        <v>5</v>
      </c>
      <c r="D49" s="41" t="str">
        <f>HLOOKUP(B49,Tracker!$D$2:$AZ$3,2,FALSE)</f>
        <v>GPS5</v>
      </c>
      <c r="E49" s="42" t="str">
        <f t="shared" si="1"/>
        <v>5GPS5</v>
      </c>
      <c r="F49" s="43">
        <f>VLOOKUP(P$2,Tracker!B$4:AZ$38,B49+2,FALSE)</f>
        <v>1</v>
      </c>
      <c r="G49" s="44" t="str">
        <f>VLOOKUP(E49,Reference!$E$2:$F$50,2,FALSE)</f>
        <v>Use the properties of rectangles to deduce related facts and find missing lengths and angles</v>
      </c>
    </row>
    <row r="50" spans="2:7" x14ac:dyDescent="0.25">
      <c r="B50" s="45">
        <v>46</v>
      </c>
      <c r="C50" s="41">
        <f t="shared" si="2"/>
        <v>5</v>
      </c>
      <c r="D50" s="41" t="str">
        <f>HLOOKUP(B50,Tracker!$D$2:$AZ$3,2,FALSE)</f>
        <v>GPS6</v>
      </c>
      <c r="E50" s="42" t="str">
        <f t="shared" si="1"/>
        <v>5GPS6</v>
      </c>
      <c r="F50" s="43">
        <f>VLOOKUP(P$2,Tracker!B$4:AZ$38,B50+2,FALSE)</f>
        <v>2</v>
      </c>
      <c r="G50" s="44" t="str">
        <f>VLOOKUP(E50,Reference!$E$2:$F$50,2,FALSE)</f>
        <v>Distinguish between regular and irregular polygons based on reasoning about equal sides and angles</v>
      </c>
    </row>
    <row r="51" spans="2:7" x14ac:dyDescent="0.25">
      <c r="B51" s="41">
        <v>47</v>
      </c>
      <c r="C51" s="41">
        <f t="shared" si="2"/>
        <v>5</v>
      </c>
      <c r="D51" s="41" t="str">
        <f>HLOOKUP(B51,Tracker!$D$2:$AZ$3,2,FALSE)</f>
        <v>GPD1</v>
      </c>
      <c r="E51" s="42" t="str">
        <f t="shared" si="1"/>
        <v>5GPD1</v>
      </c>
      <c r="F51" s="43">
        <f>VLOOKUP(P$2,Tracker!B$4:AZ$38,B51+2,FALSE)</f>
        <v>2</v>
      </c>
      <c r="G51" s="44" t="str">
        <f>VLOOKUP(E51,Reference!$E$2:$F$50,2,FALSE)</f>
        <v>Identify, describe and represent the position of a shape following a reflection or translation, using the appropriate language, and know that the shape has not changed</v>
      </c>
    </row>
    <row r="52" spans="2:7" x14ac:dyDescent="0.25">
      <c r="B52" s="41">
        <v>48</v>
      </c>
      <c r="C52" s="41">
        <f t="shared" si="2"/>
        <v>5</v>
      </c>
      <c r="D52" s="41" t="str">
        <f>HLOOKUP(B52,Tracker!$D$2:$AZ$3,2,FALSE)</f>
        <v>S1</v>
      </c>
      <c r="E52" s="42" t="str">
        <f t="shared" si="1"/>
        <v>5S1</v>
      </c>
      <c r="F52" s="43">
        <f>VLOOKUP(P$2,Tracker!B$4:AZ$38,B52+2,FALSE)</f>
        <v>1</v>
      </c>
      <c r="G52" s="44" t="str">
        <f>VLOOKUP(E52,Reference!$E$2:$F$50,2,FALSE)</f>
        <v>Solve comparison, sum and difference problems using information presented in a line graph</v>
      </c>
    </row>
    <row r="53" spans="2:7" x14ac:dyDescent="0.25">
      <c r="B53" s="41">
        <v>49</v>
      </c>
      <c r="C53" s="41">
        <f t="shared" si="2"/>
        <v>5</v>
      </c>
      <c r="D53" s="41" t="str">
        <f>HLOOKUP(B53,Tracker!$D$2:$AZ$3,2,FALSE)</f>
        <v>S2</v>
      </c>
      <c r="E53" s="42" t="str">
        <f t="shared" si="1"/>
        <v>5S2</v>
      </c>
      <c r="F53" s="43">
        <f>VLOOKUP(P$2,Tracker!B$4:AZ$38,B53+2,FALSE)</f>
        <v>1</v>
      </c>
      <c r="G53" s="44" t="str">
        <f>VLOOKUP(E53,Reference!$E$2:$F$50,2,FALSE)</f>
        <v>Complete, read and interpret information in tables, including timetables</v>
      </c>
    </row>
    <row r="55" spans="2:7" ht="17.25" x14ac:dyDescent="0.25">
      <c r="E55" s="46" t="s">
        <v>312</v>
      </c>
    </row>
  </sheetData>
  <sheetProtection password="EC04" sheet="1" objects="1" scenarios="1"/>
  <phoneticPr fontId="10" type="noConversion"/>
  <conditionalFormatting sqref="F5:F53">
    <cfRule type="containsText" dxfId="5" priority="9" operator="containsText" text="2">
      <formula>NOT(ISERROR(SEARCH("2",F5)))</formula>
    </cfRule>
    <cfRule type="containsText" dxfId="4" priority="10" operator="containsText" text="1">
      <formula>NOT(ISERROR(SEARCH("1",F5)))</formula>
    </cfRule>
    <cfRule type="containsText" dxfId="3" priority="11" operator="containsText" text="0">
      <formula>NOT(ISERROR(SEARCH("0",F5)))</formula>
    </cfRule>
  </conditionalFormatting>
  <conditionalFormatting sqref="E5:E53">
    <cfRule type="expression" dxfId="2" priority="1">
      <formula>F5=2</formula>
    </cfRule>
    <cfRule type="expression" dxfId="1" priority="2">
      <formula>F5=1</formula>
    </cfRule>
    <cfRule type="expression" dxfId="0" priority="3">
      <formula>F5=0</formula>
    </cfRule>
  </conditionalFormatting>
  <pageMargins left="0.25" right="0.25" top="0.75" bottom="0.75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1"/>
  <sheetViews>
    <sheetView zoomScale="85" zoomScaleNormal="85" zoomScalePageLayoutView="85" workbookViewId="0"/>
  </sheetViews>
  <sheetFormatPr defaultColWidth="10.875" defaultRowHeight="12.75" x14ac:dyDescent="0.2"/>
  <cols>
    <col min="1" max="1" width="3.375" style="1" customWidth="1"/>
    <col min="2" max="2" width="7.5" style="1" customWidth="1"/>
    <col min="3" max="3" width="117.125" style="1" customWidth="1"/>
    <col min="4" max="4" width="8.875" style="1" customWidth="1"/>
    <col min="5" max="5" width="6" style="1" bestFit="1" customWidth="1"/>
    <col min="6" max="6" width="138.625" style="12" bestFit="1" customWidth="1"/>
    <col min="7" max="16384" width="10.875" style="1"/>
  </cols>
  <sheetData>
    <row r="2" spans="2:6" x14ac:dyDescent="0.2">
      <c r="B2" s="2" t="s">
        <v>174</v>
      </c>
      <c r="C2" s="5" t="s">
        <v>44</v>
      </c>
      <c r="D2" s="16"/>
      <c r="E2" s="13" t="s">
        <v>419</v>
      </c>
      <c r="F2" s="14" t="s">
        <v>370</v>
      </c>
    </row>
    <row r="3" spans="2:6" x14ac:dyDescent="0.2">
      <c r="B3" s="3" t="s">
        <v>175</v>
      </c>
      <c r="C3" s="6" t="s">
        <v>45</v>
      </c>
      <c r="D3" s="16"/>
      <c r="E3" s="13" t="s">
        <v>420</v>
      </c>
      <c r="F3" s="14" t="s">
        <v>371</v>
      </c>
    </row>
    <row r="4" spans="2:6" x14ac:dyDescent="0.2">
      <c r="B4" s="3" t="s">
        <v>176</v>
      </c>
      <c r="C4" s="6" t="s">
        <v>46</v>
      </c>
      <c r="D4" s="16"/>
      <c r="E4" s="18" t="s">
        <v>421</v>
      </c>
      <c r="F4" s="14" t="s">
        <v>372</v>
      </c>
    </row>
    <row r="5" spans="2:6" x14ac:dyDescent="0.2">
      <c r="B5" s="3" t="s">
        <v>177</v>
      </c>
      <c r="C5" s="6" t="s">
        <v>47</v>
      </c>
      <c r="D5" s="16"/>
      <c r="E5" s="13" t="s">
        <v>422</v>
      </c>
      <c r="F5" s="14" t="s">
        <v>373</v>
      </c>
    </row>
    <row r="6" spans="2:6" x14ac:dyDescent="0.2">
      <c r="B6" s="3" t="s">
        <v>178</v>
      </c>
      <c r="C6" s="6" t="s">
        <v>48</v>
      </c>
      <c r="D6" s="16"/>
      <c r="E6" s="13" t="s">
        <v>423</v>
      </c>
      <c r="F6" s="14" t="s">
        <v>374</v>
      </c>
    </row>
    <row r="7" spans="2:6" x14ac:dyDescent="0.2">
      <c r="B7" s="3" t="s">
        <v>179</v>
      </c>
      <c r="C7" s="6" t="s">
        <v>49</v>
      </c>
      <c r="D7" s="16"/>
      <c r="E7" s="13" t="s">
        <v>424</v>
      </c>
      <c r="F7" s="14" t="s">
        <v>375</v>
      </c>
    </row>
    <row r="8" spans="2:6" x14ac:dyDescent="0.2">
      <c r="B8" s="3" t="s">
        <v>180</v>
      </c>
      <c r="C8" s="6" t="s">
        <v>50</v>
      </c>
      <c r="D8" s="16"/>
      <c r="E8" s="18" t="s">
        <v>425</v>
      </c>
      <c r="F8" s="15" t="s">
        <v>376</v>
      </c>
    </row>
    <row r="9" spans="2:6" x14ac:dyDescent="0.2">
      <c r="B9" s="3" t="s">
        <v>181</v>
      </c>
      <c r="C9" s="6" t="s">
        <v>51</v>
      </c>
      <c r="D9" s="16"/>
      <c r="E9" s="13" t="s">
        <v>426</v>
      </c>
      <c r="F9" s="14" t="s">
        <v>377</v>
      </c>
    </row>
    <row r="10" spans="2:6" x14ac:dyDescent="0.2">
      <c r="B10" s="3" t="s">
        <v>182</v>
      </c>
      <c r="C10" s="6" t="s">
        <v>52</v>
      </c>
      <c r="D10" s="16"/>
      <c r="E10" s="13" t="s">
        <v>427</v>
      </c>
      <c r="F10" s="14" t="s">
        <v>378</v>
      </c>
    </row>
    <row r="11" spans="2:6" x14ac:dyDescent="0.2">
      <c r="B11" s="3" t="s">
        <v>183</v>
      </c>
      <c r="C11" s="6" t="s">
        <v>53</v>
      </c>
      <c r="D11" s="16"/>
      <c r="E11" s="13" t="s">
        <v>428</v>
      </c>
      <c r="F11" s="14" t="s">
        <v>379</v>
      </c>
    </row>
    <row r="12" spans="2:6" x14ac:dyDescent="0.2">
      <c r="B12" s="3" t="s">
        <v>184</v>
      </c>
      <c r="C12" s="6" t="s">
        <v>54</v>
      </c>
      <c r="D12" s="16"/>
      <c r="E12" s="18" t="s">
        <v>429</v>
      </c>
      <c r="F12" s="15" t="s">
        <v>380</v>
      </c>
    </row>
    <row r="13" spans="2:6" x14ac:dyDescent="0.2">
      <c r="B13" s="3" t="s">
        <v>185</v>
      </c>
      <c r="C13" s="6" t="s">
        <v>55</v>
      </c>
      <c r="D13" s="16"/>
      <c r="E13" s="13" t="s">
        <v>430</v>
      </c>
      <c r="F13" s="14" t="s">
        <v>381</v>
      </c>
    </row>
    <row r="14" spans="2:6" x14ac:dyDescent="0.2">
      <c r="B14" s="4" t="s">
        <v>186</v>
      </c>
      <c r="C14" s="7" t="s">
        <v>56</v>
      </c>
      <c r="D14" s="16"/>
      <c r="E14" s="13" t="s">
        <v>431</v>
      </c>
      <c r="F14" s="14" t="s">
        <v>382</v>
      </c>
    </row>
    <row r="15" spans="2:6" x14ac:dyDescent="0.2">
      <c r="B15" s="2" t="s">
        <v>187</v>
      </c>
      <c r="C15" s="5" t="s">
        <v>57</v>
      </c>
      <c r="D15" s="16"/>
      <c r="E15" s="18" t="s">
        <v>432</v>
      </c>
      <c r="F15" s="15" t="s">
        <v>383</v>
      </c>
    </row>
    <row r="16" spans="2:6" x14ac:dyDescent="0.2">
      <c r="B16" s="3" t="s">
        <v>188</v>
      </c>
      <c r="C16" s="6" t="s">
        <v>58</v>
      </c>
      <c r="D16" s="16"/>
      <c r="E16" s="13" t="s">
        <v>433</v>
      </c>
      <c r="F16" s="14" t="s">
        <v>384</v>
      </c>
    </row>
    <row r="17" spans="2:6" x14ac:dyDescent="0.2">
      <c r="B17" s="3" t="s">
        <v>189</v>
      </c>
      <c r="C17" s="6" t="s">
        <v>59</v>
      </c>
      <c r="D17" s="16"/>
      <c r="E17" s="18" t="s">
        <v>434</v>
      </c>
      <c r="F17" s="15" t="s">
        <v>385</v>
      </c>
    </row>
    <row r="18" spans="2:6" x14ac:dyDescent="0.2">
      <c r="B18" s="3" t="s">
        <v>190</v>
      </c>
      <c r="C18" s="6" t="s">
        <v>60</v>
      </c>
      <c r="D18" s="16"/>
      <c r="E18" s="13" t="s">
        <v>435</v>
      </c>
      <c r="F18" s="14" t="s">
        <v>386</v>
      </c>
    </row>
    <row r="19" spans="2:6" x14ac:dyDescent="0.2">
      <c r="B19" s="3" t="s">
        <v>191</v>
      </c>
      <c r="C19" s="6" t="s">
        <v>61</v>
      </c>
      <c r="D19" s="16"/>
      <c r="E19" s="13" t="s">
        <v>436</v>
      </c>
      <c r="F19" s="14" t="s">
        <v>387</v>
      </c>
    </row>
    <row r="20" spans="2:6" x14ac:dyDescent="0.2">
      <c r="B20" s="3" t="s">
        <v>192</v>
      </c>
      <c r="C20" s="6" t="s">
        <v>62</v>
      </c>
      <c r="D20" s="16"/>
      <c r="E20" s="13" t="s">
        <v>437</v>
      </c>
      <c r="F20" s="14" t="s">
        <v>388</v>
      </c>
    </row>
    <row r="21" spans="2:6" x14ac:dyDescent="0.2">
      <c r="B21" s="3" t="s">
        <v>193</v>
      </c>
      <c r="C21" s="6" t="s">
        <v>63</v>
      </c>
      <c r="D21" s="16"/>
      <c r="E21" s="13" t="s">
        <v>438</v>
      </c>
      <c r="F21" s="14" t="s">
        <v>389</v>
      </c>
    </row>
    <row r="22" spans="2:6" x14ac:dyDescent="0.2">
      <c r="B22" s="3" t="s">
        <v>194</v>
      </c>
      <c r="C22" s="6" t="s">
        <v>64</v>
      </c>
      <c r="D22" s="16"/>
      <c r="E22" s="13" t="s">
        <v>439</v>
      </c>
      <c r="F22" s="14" t="s">
        <v>390</v>
      </c>
    </row>
    <row r="23" spans="2:6" x14ac:dyDescent="0.2">
      <c r="B23" s="3" t="s">
        <v>195</v>
      </c>
      <c r="C23" s="6" t="s">
        <v>65</v>
      </c>
      <c r="D23" s="16"/>
      <c r="E23" s="13" t="s">
        <v>440</v>
      </c>
      <c r="F23" s="14" t="s">
        <v>391</v>
      </c>
    </row>
    <row r="24" spans="2:6" x14ac:dyDescent="0.2">
      <c r="B24" s="3" t="s">
        <v>196</v>
      </c>
      <c r="C24" s="6" t="s">
        <v>66</v>
      </c>
      <c r="D24" s="16"/>
      <c r="E24" s="13" t="s">
        <v>441</v>
      </c>
      <c r="F24" s="14" t="s">
        <v>392</v>
      </c>
    </row>
    <row r="25" spans="2:6" x14ac:dyDescent="0.2">
      <c r="B25" s="3" t="s">
        <v>197</v>
      </c>
      <c r="C25" s="6" t="s">
        <v>67</v>
      </c>
      <c r="D25" s="16"/>
      <c r="E25" s="13" t="s">
        <v>442</v>
      </c>
      <c r="F25" s="14" t="s">
        <v>393</v>
      </c>
    </row>
    <row r="26" spans="2:6" x14ac:dyDescent="0.2">
      <c r="B26" s="3" t="s">
        <v>198</v>
      </c>
      <c r="C26" s="6" t="s">
        <v>68</v>
      </c>
      <c r="D26" s="16"/>
      <c r="E26" s="18" t="s">
        <v>443</v>
      </c>
      <c r="F26" s="15" t="s">
        <v>394</v>
      </c>
    </row>
    <row r="27" spans="2:6" x14ac:dyDescent="0.2">
      <c r="B27" s="4" t="s">
        <v>199</v>
      </c>
      <c r="C27" s="7" t="s">
        <v>69</v>
      </c>
      <c r="D27" s="16"/>
      <c r="E27" s="13" t="s">
        <v>444</v>
      </c>
      <c r="F27" s="14" t="s">
        <v>395</v>
      </c>
    </row>
    <row r="28" spans="2:6" x14ac:dyDescent="0.2">
      <c r="B28" s="2" t="s">
        <v>200</v>
      </c>
      <c r="C28" s="5" t="s">
        <v>70</v>
      </c>
      <c r="D28" s="16"/>
      <c r="E28" s="18" t="s">
        <v>445</v>
      </c>
      <c r="F28" s="14" t="s">
        <v>396</v>
      </c>
    </row>
    <row r="29" spans="2:6" x14ac:dyDescent="0.2">
      <c r="B29" s="3" t="s">
        <v>201</v>
      </c>
      <c r="C29" s="6" t="s">
        <v>71</v>
      </c>
      <c r="D29" s="16"/>
      <c r="E29" s="13" t="s">
        <v>446</v>
      </c>
      <c r="F29" s="14" t="s">
        <v>397</v>
      </c>
    </row>
    <row r="30" spans="2:6" x14ac:dyDescent="0.2">
      <c r="B30" s="3" t="s">
        <v>202</v>
      </c>
      <c r="C30" s="6" t="s">
        <v>72</v>
      </c>
      <c r="D30" s="16"/>
      <c r="E30" s="18" t="s">
        <v>447</v>
      </c>
      <c r="F30" s="15" t="s">
        <v>398</v>
      </c>
    </row>
    <row r="31" spans="2:6" x14ac:dyDescent="0.2">
      <c r="B31" s="3" t="s">
        <v>203</v>
      </c>
      <c r="C31" s="6" t="s">
        <v>73</v>
      </c>
      <c r="D31" s="16"/>
      <c r="E31" s="13" t="s">
        <v>448</v>
      </c>
      <c r="F31" s="14" t="s">
        <v>399</v>
      </c>
    </row>
    <row r="32" spans="2:6" x14ac:dyDescent="0.2">
      <c r="B32" s="3" t="s">
        <v>204</v>
      </c>
      <c r="C32" s="6" t="s">
        <v>74</v>
      </c>
      <c r="D32" s="16"/>
      <c r="E32" s="13" t="s">
        <v>449</v>
      </c>
      <c r="F32" s="14" t="s">
        <v>400</v>
      </c>
    </row>
    <row r="33" spans="2:6" x14ac:dyDescent="0.2">
      <c r="B33" s="3" t="s">
        <v>205</v>
      </c>
      <c r="C33" s="6" t="s">
        <v>75</v>
      </c>
      <c r="D33" s="16"/>
      <c r="E33" s="18" t="s">
        <v>450</v>
      </c>
      <c r="F33" s="14" t="s">
        <v>401</v>
      </c>
    </row>
    <row r="34" spans="2:6" x14ac:dyDescent="0.2">
      <c r="B34" s="3" t="s">
        <v>206</v>
      </c>
      <c r="C34" s="6" t="s">
        <v>76</v>
      </c>
      <c r="D34" s="16"/>
      <c r="E34" s="13" t="s">
        <v>451</v>
      </c>
      <c r="F34" s="14" t="s">
        <v>402</v>
      </c>
    </row>
    <row r="35" spans="2:6" x14ac:dyDescent="0.2">
      <c r="B35" s="3" t="s">
        <v>207</v>
      </c>
      <c r="C35" s="6" t="s">
        <v>77</v>
      </c>
      <c r="D35" s="16"/>
      <c r="E35" s="18" t="s">
        <v>226</v>
      </c>
      <c r="F35" s="15" t="s">
        <v>403</v>
      </c>
    </row>
    <row r="36" spans="2:6" x14ac:dyDescent="0.2">
      <c r="B36" s="3" t="s">
        <v>208</v>
      </c>
      <c r="C36" s="6" t="s">
        <v>78</v>
      </c>
      <c r="D36" s="16"/>
      <c r="E36" s="13" t="s">
        <v>227</v>
      </c>
      <c r="F36" s="14" t="s">
        <v>404</v>
      </c>
    </row>
    <row r="37" spans="2:6" x14ac:dyDescent="0.2">
      <c r="B37" s="3" t="s">
        <v>209</v>
      </c>
      <c r="C37" s="6" t="s">
        <v>79</v>
      </c>
      <c r="D37" s="16"/>
      <c r="E37" s="13" t="s">
        <v>228</v>
      </c>
      <c r="F37" s="14" t="s">
        <v>405</v>
      </c>
    </row>
    <row r="38" spans="2:6" x14ac:dyDescent="0.2">
      <c r="B38" s="3" t="s">
        <v>210</v>
      </c>
      <c r="C38" s="6" t="s">
        <v>80</v>
      </c>
      <c r="D38" s="16"/>
      <c r="E38" s="18" t="s">
        <v>229</v>
      </c>
      <c r="F38" s="15" t="s">
        <v>406</v>
      </c>
    </row>
    <row r="39" spans="2:6" x14ac:dyDescent="0.2">
      <c r="B39" s="3" t="s">
        <v>211</v>
      </c>
      <c r="C39" s="6" t="s">
        <v>81</v>
      </c>
      <c r="D39" s="16"/>
      <c r="E39" s="13" t="s">
        <v>230</v>
      </c>
      <c r="F39" s="14" t="s">
        <v>407</v>
      </c>
    </row>
    <row r="40" spans="2:6" x14ac:dyDescent="0.2">
      <c r="B40" s="4" t="s">
        <v>212</v>
      </c>
      <c r="C40" s="7" t="s">
        <v>82</v>
      </c>
      <c r="D40" s="16"/>
      <c r="E40" s="13" t="s">
        <v>231</v>
      </c>
      <c r="F40" s="14" t="s">
        <v>408</v>
      </c>
    </row>
    <row r="41" spans="2:6" x14ac:dyDescent="0.2">
      <c r="B41" s="2" t="s">
        <v>213</v>
      </c>
      <c r="C41" s="5" t="s">
        <v>83</v>
      </c>
      <c r="D41" s="16"/>
      <c r="E41" s="13" t="s">
        <v>232</v>
      </c>
      <c r="F41" s="14" t="s">
        <v>409</v>
      </c>
    </row>
    <row r="42" spans="2:6" x14ac:dyDescent="0.2">
      <c r="B42" s="3" t="s">
        <v>214</v>
      </c>
      <c r="C42" s="6" t="s">
        <v>84</v>
      </c>
      <c r="D42" s="16"/>
      <c r="E42" s="13" t="s">
        <v>452</v>
      </c>
      <c r="F42" s="14" t="s">
        <v>410</v>
      </c>
    </row>
    <row r="43" spans="2:6" x14ac:dyDescent="0.2">
      <c r="B43" s="3" t="s">
        <v>215</v>
      </c>
      <c r="C43" s="6" t="s">
        <v>85</v>
      </c>
      <c r="D43" s="16"/>
      <c r="E43" s="13" t="s">
        <v>453</v>
      </c>
      <c r="F43" s="14" t="s">
        <v>411</v>
      </c>
    </row>
    <row r="44" spans="2:6" x14ac:dyDescent="0.2">
      <c r="B44" s="3" t="s">
        <v>216</v>
      </c>
      <c r="C44" s="6" t="s">
        <v>86</v>
      </c>
      <c r="D44" s="16"/>
      <c r="E44" s="18" t="s">
        <v>454</v>
      </c>
      <c r="F44" s="15" t="s">
        <v>412</v>
      </c>
    </row>
    <row r="45" spans="2:6" x14ac:dyDescent="0.2">
      <c r="B45" s="3" t="s">
        <v>217</v>
      </c>
      <c r="C45" s="6" t="s">
        <v>87</v>
      </c>
      <c r="D45" s="16"/>
      <c r="E45" s="13" t="s">
        <v>455</v>
      </c>
      <c r="F45" s="14" t="s">
        <v>413</v>
      </c>
    </row>
    <row r="46" spans="2:6" x14ac:dyDescent="0.2">
      <c r="B46" s="3" t="s">
        <v>218</v>
      </c>
      <c r="C46" s="6" t="s">
        <v>88</v>
      </c>
      <c r="D46" s="16"/>
      <c r="E46" s="13" t="s">
        <v>456</v>
      </c>
      <c r="F46" s="14" t="s">
        <v>414</v>
      </c>
    </row>
    <row r="47" spans="2:6" x14ac:dyDescent="0.2">
      <c r="B47" s="3" t="s">
        <v>219</v>
      </c>
      <c r="C47" s="6" t="s">
        <v>89</v>
      </c>
      <c r="D47" s="16"/>
      <c r="E47" s="18" t="s">
        <v>457</v>
      </c>
      <c r="F47" s="15" t="s">
        <v>415</v>
      </c>
    </row>
    <row r="48" spans="2:6" x14ac:dyDescent="0.2">
      <c r="B48" s="3" t="s">
        <v>220</v>
      </c>
      <c r="C48" s="6" t="s">
        <v>90</v>
      </c>
      <c r="D48" s="16"/>
      <c r="E48" s="13" t="s">
        <v>458</v>
      </c>
      <c r="F48" s="14" t="s">
        <v>416</v>
      </c>
    </row>
    <row r="49" spans="2:6" x14ac:dyDescent="0.2">
      <c r="B49" s="3" t="s">
        <v>221</v>
      </c>
      <c r="C49" s="6" t="s">
        <v>91</v>
      </c>
      <c r="D49" s="16"/>
      <c r="E49" s="13" t="s">
        <v>459</v>
      </c>
      <c r="F49" s="14" t="s">
        <v>417</v>
      </c>
    </row>
    <row r="50" spans="2:6" x14ac:dyDescent="0.2">
      <c r="B50" s="3" t="s">
        <v>222</v>
      </c>
      <c r="C50" s="6" t="s">
        <v>92</v>
      </c>
      <c r="D50" s="16"/>
      <c r="E50" s="13" t="s">
        <v>460</v>
      </c>
      <c r="F50" s="14" t="s">
        <v>418</v>
      </c>
    </row>
    <row r="51" spans="2:6" x14ac:dyDescent="0.2">
      <c r="B51" s="3" t="s">
        <v>223</v>
      </c>
      <c r="C51" s="6" t="s">
        <v>93</v>
      </c>
      <c r="D51" s="16"/>
    </row>
    <row r="52" spans="2:6" x14ac:dyDescent="0.2">
      <c r="B52" s="3" t="s">
        <v>224</v>
      </c>
      <c r="C52" s="6" t="s">
        <v>94</v>
      </c>
      <c r="D52" s="16"/>
    </row>
    <row r="53" spans="2:6" x14ac:dyDescent="0.2">
      <c r="B53" s="4" t="s">
        <v>225</v>
      </c>
      <c r="C53" s="7" t="s">
        <v>95</v>
      </c>
      <c r="D53" s="16"/>
    </row>
    <row r="54" spans="2:6" x14ac:dyDescent="0.2">
      <c r="B54" s="2" t="s">
        <v>226</v>
      </c>
      <c r="C54" s="5" t="s">
        <v>96</v>
      </c>
      <c r="D54" s="16"/>
    </row>
    <row r="55" spans="2:6" x14ac:dyDescent="0.2">
      <c r="B55" s="3" t="s">
        <v>227</v>
      </c>
      <c r="C55" s="6" t="s">
        <v>97</v>
      </c>
      <c r="D55" s="16"/>
    </row>
    <row r="56" spans="2:6" x14ac:dyDescent="0.2">
      <c r="B56" s="3" t="s">
        <v>228</v>
      </c>
      <c r="C56" s="6" t="s">
        <v>98</v>
      </c>
      <c r="D56" s="16"/>
    </row>
    <row r="57" spans="2:6" x14ac:dyDescent="0.2">
      <c r="B57" s="3" t="s">
        <v>229</v>
      </c>
      <c r="C57" s="6" t="s">
        <v>99</v>
      </c>
      <c r="D57" s="16"/>
    </row>
    <row r="58" spans="2:6" x14ac:dyDescent="0.2">
      <c r="B58" s="3" t="s">
        <v>230</v>
      </c>
      <c r="C58" s="6" t="s">
        <v>100</v>
      </c>
      <c r="D58" s="16"/>
    </row>
    <row r="59" spans="2:6" x14ac:dyDescent="0.2">
      <c r="B59" s="3" t="s">
        <v>231</v>
      </c>
      <c r="C59" s="6" t="s">
        <v>101</v>
      </c>
      <c r="D59" s="16"/>
    </row>
    <row r="60" spans="2:6" x14ac:dyDescent="0.2">
      <c r="B60" s="3" t="s">
        <v>232</v>
      </c>
      <c r="C60" s="6" t="s">
        <v>102</v>
      </c>
      <c r="D60" s="16"/>
    </row>
    <row r="61" spans="2:6" x14ac:dyDescent="0.2">
      <c r="B61" s="3" t="s">
        <v>233</v>
      </c>
      <c r="C61" s="6" t="s">
        <v>103</v>
      </c>
      <c r="D61" s="16"/>
    </row>
    <row r="62" spans="2:6" x14ac:dyDescent="0.2">
      <c r="B62" s="3" t="s">
        <v>234</v>
      </c>
      <c r="C62" s="6" t="s">
        <v>104</v>
      </c>
      <c r="D62" s="16"/>
    </row>
    <row r="63" spans="2:6" x14ac:dyDescent="0.2">
      <c r="B63" s="3" t="s">
        <v>235</v>
      </c>
      <c r="C63" s="6" t="s">
        <v>105</v>
      </c>
      <c r="D63" s="16"/>
    </row>
    <row r="64" spans="2:6" x14ac:dyDescent="0.2">
      <c r="B64" s="3" t="s">
        <v>236</v>
      </c>
      <c r="C64" s="6" t="s">
        <v>106</v>
      </c>
      <c r="D64" s="16"/>
    </row>
    <row r="65" spans="2:4" x14ac:dyDescent="0.2">
      <c r="B65" s="3" t="s">
        <v>237</v>
      </c>
      <c r="C65" s="6" t="s">
        <v>107</v>
      </c>
      <c r="D65" s="16"/>
    </row>
    <row r="66" spans="2:4" x14ac:dyDescent="0.2">
      <c r="B66" s="4" t="s">
        <v>238</v>
      </c>
      <c r="C66" s="7" t="s">
        <v>108</v>
      </c>
      <c r="D66" s="16"/>
    </row>
    <row r="67" spans="2:4" x14ac:dyDescent="0.2">
      <c r="B67" s="2" t="s">
        <v>239</v>
      </c>
      <c r="C67" s="5" t="s">
        <v>109</v>
      </c>
      <c r="D67" s="16"/>
    </row>
    <row r="68" spans="2:4" x14ac:dyDescent="0.2">
      <c r="B68" s="3" t="s">
        <v>240</v>
      </c>
      <c r="C68" s="6" t="s">
        <v>110</v>
      </c>
      <c r="D68" s="16"/>
    </row>
    <row r="69" spans="2:4" x14ac:dyDescent="0.2">
      <c r="B69" s="3" t="s">
        <v>241</v>
      </c>
      <c r="C69" s="6" t="s">
        <v>111</v>
      </c>
      <c r="D69" s="16"/>
    </row>
    <row r="70" spans="2:4" x14ac:dyDescent="0.2">
      <c r="B70" s="3" t="s">
        <v>242</v>
      </c>
      <c r="C70" s="6" t="s">
        <v>112</v>
      </c>
      <c r="D70" s="16"/>
    </row>
    <row r="71" spans="2:4" x14ac:dyDescent="0.2">
      <c r="B71" s="3" t="s">
        <v>243</v>
      </c>
      <c r="C71" s="6" t="s">
        <v>113</v>
      </c>
      <c r="D71" s="16"/>
    </row>
    <row r="72" spans="2:4" x14ac:dyDescent="0.2">
      <c r="B72" s="3" t="s">
        <v>244</v>
      </c>
      <c r="C72" s="6" t="s">
        <v>114</v>
      </c>
      <c r="D72" s="16"/>
    </row>
    <row r="73" spans="2:4" x14ac:dyDescent="0.2">
      <c r="B73" s="3" t="s">
        <v>245</v>
      </c>
      <c r="C73" s="6" t="s">
        <v>115</v>
      </c>
      <c r="D73" s="16"/>
    </row>
    <row r="74" spans="2:4" x14ac:dyDescent="0.2">
      <c r="B74" s="3" t="s">
        <v>246</v>
      </c>
      <c r="C74" s="6" t="s">
        <v>116</v>
      </c>
      <c r="D74" s="16"/>
    </row>
    <row r="75" spans="2:4" x14ac:dyDescent="0.2">
      <c r="B75" s="3" t="s">
        <v>247</v>
      </c>
      <c r="C75" s="6" t="s">
        <v>117</v>
      </c>
      <c r="D75" s="16"/>
    </row>
    <row r="76" spans="2:4" x14ac:dyDescent="0.2">
      <c r="B76" s="3" t="s">
        <v>248</v>
      </c>
      <c r="C76" s="6" t="s">
        <v>118</v>
      </c>
      <c r="D76" s="16"/>
    </row>
    <row r="77" spans="2:4" x14ac:dyDescent="0.2">
      <c r="B77" s="3" t="s">
        <v>249</v>
      </c>
      <c r="C77" s="6" t="s">
        <v>119</v>
      </c>
      <c r="D77" s="16"/>
    </row>
    <row r="78" spans="2:4" x14ac:dyDescent="0.2">
      <c r="B78" s="3" t="s">
        <v>250</v>
      </c>
      <c r="C78" s="6" t="s">
        <v>120</v>
      </c>
      <c r="D78" s="16"/>
    </row>
    <row r="79" spans="2:4" x14ac:dyDescent="0.2">
      <c r="B79" s="4" t="s">
        <v>251</v>
      </c>
      <c r="C79" s="7" t="s">
        <v>121</v>
      </c>
      <c r="D79" s="16"/>
    </row>
    <row r="80" spans="2:4" x14ac:dyDescent="0.2">
      <c r="B80" s="2" t="s">
        <v>1</v>
      </c>
      <c r="C80" s="5" t="s">
        <v>122</v>
      </c>
      <c r="D80" s="16"/>
    </row>
    <row r="81" spans="2:4" x14ac:dyDescent="0.2">
      <c r="B81" s="3" t="s">
        <v>2</v>
      </c>
      <c r="C81" s="6" t="s">
        <v>123</v>
      </c>
      <c r="D81" s="16"/>
    </row>
    <row r="82" spans="2:4" x14ac:dyDescent="0.2">
      <c r="B82" s="3" t="s">
        <v>3</v>
      </c>
      <c r="C82" s="6" t="s">
        <v>124</v>
      </c>
      <c r="D82" s="16"/>
    </row>
    <row r="83" spans="2:4" x14ac:dyDescent="0.2">
      <c r="B83" s="3" t="s">
        <v>4</v>
      </c>
      <c r="C83" s="6" t="s">
        <v>125</v>
      </c>
      <c r="D83" s="16"/>
    </row>
    <row r="84" spans="2:4" x14ac:dyDescent="0.2">
      <c r="B84" s="3" t="s">
        <v>5</v>
      </c>
      <c r="C84" s="6" t="s">
        <v>126</v>
      </c>
      <c r="D84" s="16"/>
    </row>
    <row r="85" spans="2:4" x14ac:dyDescent="0.2">
      <c r="B85" s="3" t="s">
        <v>6</v>
      </c>
      <c r="C85" s="6" t="s">
        <v>127</v>
      </c>
      <c r="D85" s="16"/>
    </row>
    <row r="86" spans="2:4" x14ac:dyDescent="0.2">
      <c r="B86" s="3" t="s">
        <v>7</v>
      </c>
      <c r="C86" s="6" t="s">
        <v>128</v>
      </c>
      <c r="D86" s="16"/>
    </row>
    <row r="87" spans="2:4" x14ac:dyDescent="0.2">
      <c r="B87" s="3" t="s">
        <v>8</v>
      </c>
      <c r="C87" s="6" t="s">
        <v>129</v>
      </c>
      <c r="D87" s="16"/>
    </row>
    <row r="88" spans="2:4" x14ac:dyDescent="0.2">
      <c r="B88" s="3" t="s">
        <v>9</v>
      </c>
      <c r="C88" s="6" t="s">
        <v>130</v>
      </c>
      <c r="D88" s="16"/>
    </row>
    <row r="89" spans="2:4" x14ac:dyDescent="0.2">
      <c r="B89" s="3" t="s">
        <v>10</v>
      </c>
      <c r="C89" s="6" t="s">
        <v>131</v>
      </c>
      <c r="D89" s="16"/>
    </row>
    <row r="90" spans="2:4" x14ac:dyDescent="0.2">
      <c r="B90" s="3" t="s">
        <v>11</v>
      </c>
      <c r="C90" s="6" t="s">
        <v>132</v>
      </c>
      <c r="D90" s="16"/>
    </row>
    <row r="91" spans="2:4" x14ac:dyDescent="0.2">
      <c r="B91" s="3" t="s">
        <v>12</v>
      </c>
      <c r="C91" s="6" t="s">
        <v>133</v>
      </c>
      <c r="D91" s="16"/>
    </row>
    <row r="92" spans="2:4" x14ac:dyDescent="0.2">
      <c r="B92" s="4" t="s">
        <v>13</v>
      </c>
      <c r="C92" s="7" t="s">
        <v>134</v>
      </c>
      <c r="D92" s="16"/>
    </row>
    <row r="93" spans="2:4" x14ac:dyDescent="0.2">
      <c r="B93" s="2" t="s">
        <v>252</v>
      </c>
      <c r="C93" s="5" t="s">
        <v>135</v>
      </c>
      <c r="D93" s="16"/>
    </row>
    <row r="94" spans="2:4" x14ac:dyDescent="0.2">
      <c r="B94" s="3" t="s">
        <v>253</v>
      </c>
      <c r="C94" s="6" t="s">
        <v>136</v>
      </c>
      <c r="D94" s="16"/>
    </row>
    <row r="95" spans="2:4" x14ac:dyDescent="0.2">
      <c r="B95" s="3" t="s">
        <v>254</v>
      </c>
      <c r="C95" s="6" t="s">
        <v>137</v>
      </c>
      <c r="D95" s="16"/>
    </row>
    <row r="96" spans="2:4" x14ac:dyDescent="0.2">
      <c r="B96" s="3" t="s">
        <v>255</v>
      </c>
      <c r="C96" s="6" t="s">
        <v>138</v>
      </c>
      <c r="D96" s="16"/>
    </row>
    <row r="97" spans="2:4" x14ac:dyDescent="0.2">
      <c r="B97" s="3" t="s">
        <v>256</v>
      </c>
      <c r="C97" s="6" t="s">
        <v>139</v>
      </c>
      <c r="D97" s="16"/>
    </row>
    <row r="98" spans="2:4" x14ac:dyDescent="0.2">
      <c r="B98" s="3" t="s">
        <v>257</v>
      </c>
      <c r="C98" s="6" t="s">
        <v>140</v>
      </c>
      <c r="D98" s="16"/>
    </row>
    <row r="99" spans="2:4" x14ac:dyDescent="0.2">
      <c r="B99" s="3" t="s">
        <v>258</v>
      </c>
      <c r="C99" s="6" t="s">
        <v>141</v>
      </c>
      <c r="D99" s="16"/>
    </row>
    <row r="100" spans="2:4" x14ac:dyDescent="0.2">
      <c r="B100" s="3" t="s">
        <v>259</v>
      </c>
      <c r="C100" s="6" t="s">
        <v>142</v>
      </c>
      <c r="D100" s="16"/>
    </row>
    <row r="101" spans="2:4" x14ac:dyDescent="0.2">
      <c r="B101" s="3" t="s">
        <v>260</v>
      </c>
      <c r="C101" s="6" t="s">
        <v>143</v>
      </c>
      <c r="D101" s="16"/>
    </row>
    <row r="102" spans="2:4" x14ac:dyDescent="0.2">
      <c r="B102" s="3" t="s">
        <v>261</v>
      </c>
      <c r="C102" s="6" t="s">
        <v>144</v>
      </c>
      <c r="D102" s="16"/>
    </row>
    <row r="103" spans="2:4" x14ac:dyDescent="0.2">
      <c r="B103" s="3" t="s">
        <v>262</v>
      </c>
      <c r="C103" s="6" t="s">
        <v>145</v>
      </c>
      <c r="D103" s="16"/>
    </row>
    <row r="104" spans="2:4" x14ac:dyDescent="0.2">
      <c r="B104" s="3" t="s">
        <v>263</v>
      </c>
      <c r="C104" s="6" t="s">
        <v>146</v>
      </c>
      <c r="D104" s="16"/>
    </row>
    <row r="105" spans="2:4" x14ac:dyDescent="0.2">
      <c r="B105" s="4" t="s">
        <v>264</v>
      </c>
      <c r="C105" s="7" t="s">
        <v>147</v>
      </c>
      <c r="D105" s="16"/>
    </row>
    <row r="106" spans="2:4" x14ac:dyDescent="0.2">
      <c r="B106" s="2" t="s">
        <v>265</v>
      </c>
      <c r="C106" s="5" t="s">
        <v>148</v>
      </c>
      <c r="D106" s="16"/>
    </row>
    <row r="107" spans="2:4" x14ac:dyDescent="0.2">
      <c r="B107" s="3" t="s">
        <v>266</v>
      </c>
      <c r="C107" s="6" t="s">
        <v>149</v>
      </c>
      <c r="D107" s="16"/>
    </row>
    <row r="108" spans="2:4" x14ac:dyDescent="0.2">
      <c r="B108" s="3" t="s">
        <v>267</v>
      </c>
      <c r="C108" s="6" t="s">
        <v>150</v>
      </c>
      <c r="D108" s="16"/>
    </row>
    <row r="109" spans="2:4" x14ac:dyDescent="0.2">
      <c r="B109" s="3" t="s">
        <v>268</v>
      </c>
      <c r="C109" s="6" t="s">
        <v>151</v>
      </c>
      <c r="D109" s="16"/>
    </row>
    <row r="110" spans="2:4" x14ac:dyDescent="0.2">
      <c r="B110" s="3" t="s">
        <v>269</v>
      </c>
      <c r="C110" s="6" t="s">
        <v>152</v>
      </c>
      <c r="D110" s="16"/>
    </row>
    <row r="111" spans="2:4" x14ac:dyDescent="0.2">
      <c r="B111" s="3" t="s">
        <v>270</v>
      </c>
      <c r="C111" s="6" t="s">
        <v>153</v>
      </c>
      <c r="D111" s="16"/>
    </row>
    <row r="112" spans="2:4" x14ac:dyDescent="0.2">
      <c r="B112" s="3" t="s">
        <v>271</v>
      </c>
      <c r="C112" s="6" t="s">
        <v>154</v>
      </c>
      <c r="D112" s="16"/>
    </row>
    <row r="113" spans="2:4" x14ac:dyDescent="0.2">
      <c r="B113" s="3" t="s">
        <v>272</v>
      </c>
      <c r="C113" s="6" t="s">
        <v>155</v>
      </c>
      <c r="D113" s="16"/>
    </row>
    <row r="114" spans="2:4" x14ac:dyDescent="0.2">
      <c r="B114" s="3" t="s">
        <v>273</v>
      </c>
      <c r="C114" s="6" t="s">
        <v>156</v>
      </c>
      <c r="D114" s="16"/>
    </row>
    <row r="115" spans="2:4" x14ac:dyDescent="0.2">
      <c r="B115" s="3" t="s">
        <v>274</v>
      </c>
      <c r="C115" s="6" t="s">
        <v>157</v>
      </c>
      <c r="D115" s="16"/>
    </row>
    <row r="116" spans="2:4" x14ac:dyDescent="0.2">
      <c r="B116" s="3" t="s">
        <v>275</v>
      </c>
      <c r="C116" s="6" t="s">
        <v>158</v>
      </c>
      <c r="D116" s="16"/>
    </row>
    <row r="117" spans="2:4" x14ac:dyDescent="0.2">
      <c r="B117" s="3" t="s">
        <v>276</v>
      </c>
      <c r="C117" s="6" t="s">
        <v>159</v>
      </c>
      <c r="D117" s="16"/>
    </row>
    <row r="118" spans="2:4" x14ac:dyDescent="0.2">
      <c r="B118" s="4" t="s">
        <v>277</v>
      </c>
      <c r="C118" s="7" t="s">
        <v>160</v>
      </c>
      <c r="D118" s="16"/>
    </row>
    <row r="119" spans="2:4" x14ac:dyDescent="0.2">
      <c r="B119" s="2" t="s">
        <v>278</v>
      </c>
      <c r="C119" s="5" t="s">
        <v>161</v>
      </c>
      <c r="D119" s="16"/>
    </row>
    <row r="120" spans="2:4" x14ac:dyDescent="0.2">
      <c r="B120" s="3" t="s">
        <v>279</v>
      </c>
      <c r="C120" s="6" t="s">
        <v>162</v>
      </c>
      <c r="D120" s="16"/>
    </row>
    <row r="121" spans="2:4" x14ac:dyDescent="0.2">
      <c r="B121" s="3" t="s">
        <v>280</v>
      </c>
      <c r="C121" s="6" t="s">
        <v>163</v>
      </c>
      <c r="D121" s="16"/>
    </row>
    <row r="122" spans="2:4" x14ac:dyDescent="0.2">
      <c r="B122" s="3" t="s">
        <v>281</v>
      </c>
      <c r="C122" s="6" t="s">
        <v>164</v>
      </c>
      <c r="D122" s="16"/>
    </row>
    <row r="123" spans="2:4" x14ac:dyDescent="0.2">
      <c r="B123" s="3" t="s">
        <v>282</v>
      </c>
      <c r="C123" s="6" t="s">
        <v>165</v>
      </c>
      <c r="D123" s="16"/>
    </row>
    <row r="124" spans="2:4" x14ac:dyDescent="0.2">
      <c r="B124" s="3" t="s">
        <v>283</v>
      </c>
      <c r="C124" s="6" t="s">
        <v>166</v>
      </c>
      <c r="D124" s="16"/>
    </row>
    <row r="125" spans="2:4" x14ac:dyDescent="0.2">
      <c r="B125" s="3" t="s">
        <v>284</v>
      </c>
      <c r="C125" s="6" t="s">
        <v>167</v>
      </c>
      <c r="D125" s="16"/>
    </row>
    <row r="126" spans="2:4" x14ac:dyDescent="0.2">
      <c r="B126" s="3" t="s">
        <v>285</v>
      </c>
      <c r="C126" s="6" t="s">
        <v>168</v>
      </c>
      <c r="D126" s="16"/>
    </row>
    <row r="127" spans="2:4" x14ac:dyDescent="0.2">
      <c r="B127" s="3" t="s">
        <v>286</v>
      </c>
      <c r="C127" s="6" t="s">
        <v>169</v>
      </c>
      <c r="D127" s="16"/>
    </row>
    <row r="128" spans="2:4" x14ac:dyDescent="0.2">
      <c r="B128" s="3" t="s">
        <v>287</v>
      </c>
      <c r="C128" s="6" t="s">
        <v>170</v>
      </c>
      <c r="D128" s="16"/>
    </row>
    <row r="129" spans="2:4" x14ac:dyDescent="0.2">
      <c r="B129" s="3" t="s">
        <v>288</v>
      </c>
      <c r="C129" s="6" t="s">
        <v>171</v>
      </c>
      <c r="D129" s="16"/>
    </row>
    <row r="130" spans="2:4" x14ac:dyDescent="0.2">
      <c r="B130" s="3" t="s">
        <v>289</v>
      </c>
      <c r="C130" s="6" t="s">
        <v>172</v>
      </c>
      <c r="D130" s="16"/>
    </row>
    <row r="131" spans="2:4" x14ac:dyDescent="0.2">
      <c r="B131" s="4" t="s">
        <v>290</v>
      </c>
      <c r="C131" s="7" t="s">
        <v>173</v>
      </c>
      <c r="D131" s="16"/>
    </row>
    <row r="133" spans="2:4" x14ac:dyDescent="0.2">
      <c r="B133" s="8">
        <v>0</v>
      </c>
      <c r="C133" s="47" t="s">
        <v>365</v>
      </c>
      <c r="D133" s="17"/>
    </row>
    <row r="134" spans="2:4" x14ac:dyDescent="0.2">
      <c r="B134" s="8">
        <v>0.4</v>
      </c>
      <c r="C134" s="47" t="s">
        <v>364</v>
      </c>
      <c r="D134" s="17"/>
    </row>
    <row r="135" spans="2:4" x14ac:dyDescent="0.2">
      <c r="B135" s="8">
        <v>0.6</v>
      </c>
      <c r="C135" s="47" t="s">
        <v>363</v>
      </c>
      <c r="D135" s="17"/>
    </row>
    <row r="136" spans="2:4" x14ac:dyDescent="0.2">
      <c r="B136" s="8">
        <v>0.8</v>
      </c>
      <c r="C136" s="47" t="s">
        <v>362</v>
      </c>
      <c r="D136" s="17"/>
    </row>
    <row r="138" spans="2:4" x14ac:dyDescent="0.2">
      <c r="B138" s="8">
        <v>0</v>
      </c>
      <c r="C138" s="47" t="s">
        <v>466</v>
      </c>
    </row>
    <row r="139" spans="2:4" x14ac:dyDescent="0.2">
      <c r="B139" s="8">
        <v>0.4</v>
      </c>
      <c r="C139" s="47" t="s">
        <v>465</v>
      </c>
    </row>
    <row r="140" spans="2:4" x14ac:dyDescent="0.2">
      <c r="B140" s="8">
        <v>0.6</v>
      </c>
      <c r="C140" s="47" t="s">
        <v>464</v>
      </c>
    </row>
    <row r="141" spans="2:4" x14ac:dyDescent="0.2">
      <c r="B141" s="8">
        <v>0.8</v>
      </c>
      <c r="C141" s="47" t="s">
        <v>463</v>
      </c>
    </row>
  </sheetData>
  <sheetProtection password="EC04"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Setup</vt:lpstr>
      <vt:lpstr>Tracker</vt:lpstr>
      <vt:lpstr>Student</vt:lpstr>
      <vt:lpstr>Reference</vt:lpstr>
    </vt:vector>
  </TitlesOfParts>
  <Company>Mathswright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Nixon</dc:creator>
  <cp:lastModifiedBy>Kangaroo Maths</cp:lastModifiedBy>
  <cp:lastPrinted>2015-11-07T21:21:23Z</cp:lastPrinted>
  <dcterms:created xsi:type="dcterms:W3CDTF">2015-10-06T19:43:53Z</dcterms:created>
  <dcterms:modified xsi:type="dcterms:W3CDTF">2016-01-10T22:57:21Z</dcterms:modified>
</cp:coreProperties>
</file>